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116" windowHeight="9024"/>
  </bookViews>
  <sheets>
    <sheet name="FORMATO EPS" sheetId="2" r:id="rId1"/>
    <sheet name="COMFENALCO VALLE" sheetId="1" r:id="rId2"/>
  </sheets>
  <externalReferences>
    <externalReference r:id="rId3"/>
  </externalReferences>
  <definedNames>
    <definedName name="_xlnm._FilterDatabase" localSheetId="1" hidden="1">'COMFENALCO VALLE'!$A$5:$W$81</definedName>
    <definedName name="Excel_BuiltIn__FilterDatabase_33" localSheetId="1">#REF!</definedName>
    <definedName name="Excel_BuiltIn__FilterDatabase_33">#REF!</definedName>
    <definedName name="_1Excel_BuiltIn__FilterDatabase_33_1" localSheetId="1">#REF!</definedName>
    <definedName name="_2Excel_BuiltIn__FilterDatabase_33_1">#REF!</definedName>
    <definedName name="_3Excel_BuiltIn__FilterDatabase_33_2" localSheetId="1">#REF!</definedName>
    <definedName name="_4Excel_BuiltIn__FilterDatabase_33_2">#REF!</definedName>
    <definedName name="_5Excel_BuiltIn__FilterDatabase_33_3" localSheetId="1">#REF!</definedName>
    <definedName name="_6Excel_BuiltIn__FilterDatabase_33_3">#REF!</definedName>
    <definedName name="_7Excel_BuiltIn__FilterDatabase_33_4" localSheetId="1">#REF!</definedName>
    <definedName name="_8Excel_BuiltIn__FilterDatabase_33_4">#REF!</definedName>
    <definedName name="Excel_BuiltIn__FilterDatabase_35">#REF!</definedName>
  </definedNames>
  <calcPr calcId="145621"/>
</workbook>
</file>

<file path=xl/calcChain.xml><?xml version="1.0" encoding="utf-8"?>
<calcChain xmlns="http://schemas.openxmlformats.org/spreadsheetml/2006/main">
  <c r="L45" i="1" l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H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M81" i="1"/>
  <c r="K81" i="1"/>
  <c r="C81" i="1"/>
  <c r="M80" i="1"/>
  <c r="K80" i="1"/>
  <c r="C80" i="1"/>
  <c r="M79" i="1"/>
  <c r="K79" i="1"/>
  <c r="C79" i="1"/>
  <c r="M78" i="1"/>
  <c r="K78" i="1"/>
  <c r="C78" i="1"/>
  <c r="M77" i="1"/>
  <c r="K77" i="1"/>
  <c r="C77" i="1"/>
  <c r="M76" i="1"/>
  <c r="K76" i="1"/>
  <c r="C76" i="1"/>
  <c r="M75" i="1"/>
  <c r="K75" i="1"/>
  <c r="C75" i="1"/>
  <c r="M74" i="1"/>
  <c r="K74" i="1"/>
  <c r="C74" i="1"/>
  <c r="M73" i="1"/>
  <c r="K73" i="1"/>
  <c r="C73" i="1"/>
  <c r="M72" i="1"/>
  <c r="K72" i="1"/>
  <c r="C72" i="1"/>
  <c r="M71" i="1"/>
  <c r="K71" i="1"/>
  <c r="C71" i="1"/>
  <c r="M70" i="1"/>
  <c r="K70" i="1"/>
  <c r="C70" i="1"/>
  <c r="M69" i="1"/>
  <c r="K69" i="1"/>
  <c r="C69" i="1"/>
  <c r="M68" i="1"/>
  <c r="K68" i="1"/>
  <c r="C68" i="1"/>
  <c r="M67" i="1"/>
  <c r="K67" i="1"/>
  <c r="C67" i="1"/>
  <c r="M66" i="1"/>
  <c r="K66" i="1"/>
  <c r="C66" i="1"/>
  <c r="M65" i="1"/>
  <c r="K65" i="1"/>
  <c r="C65" i="1"/>
  <c r="M64" i="1"/>
  <c r="K64" i="1"/>
  <c r="C64" i="1"/>
  <c r="M63" i="1"/>
  <c r="K63" i="1"/>
  <c r="C63" i="1"/>
  <c r="M62" i="1"/>
  <c r="K62" i="1"/>
  <c r="C62" i="1"/>
  <c r="M61" i="1"/>
  <c r="K61" i="1"/>
  <c r="C61" i="1"/>
  <c r="M60" i="1"/>
  <c r="K60" i="1"/>
  <c r="C60" i="1"/>
  <c r="M59" i="1"/>
  <c r="K59" i="1"/>
  <c r="C59" i="1"/>
  <c r="M58" i="1"/>
  <c r="K58" i="1"/>
  <c r="C58" i="1"/>
  <c r="M57" i="1"/>
  <c r="K57" i="1"/>
  <c r="C57" i="1"/>
  <c r="M56" i="1"/>
  <c r="K56" i="1"/>
  <c r="C56" i="1"/>
  <c r="M55" i="1"/>
  <c r="K55" i="1"/>
  <c r="C55" i="1"/>
  <c r="M54" i="1"/>
  <c r="K54" i="1"/>
  <c r="C54" i="1"/>
  <c r="M53" i="1"/>
  <c r="K53" i="1"/>
  <c r="C53" i="1"/>
  <c r="M52" i="1"/>
  <c r="K52" i="1"/>
  <c r="C52" i="1"/>
  <c r="M51" i="1"/>
  <c r="K51" i="1"/>
  <c r="C51" i="1"/>
  <c r="M50" i="1"/>
  <c r="K50" i="1"/>
  <c r="C50" i="1"/>
  <c r="M49" i="1"/>
  <c r="K49" i="1"/>
  <c r="C49" i="1"/>
  <c r="M48" i="1"/>
  <c r="K48" i="1"/>
  <c r="C48" i="1"/>
  <c r="M47" i="1"/>
  <c r="K47" i="1"/>
  <c r="C47" i="1"/>
  <c r="M46" i="1"/>
  <c r="K46" i="1"/>
  <c r="C46" i="1"/>
  <c r="M45" i="1"/>
  <c r="K45" i="1"/>
  <c r="C45" i="1"/>
  <c r="K44" i="1"/>
  <c r="C44" i="1"/>
  <c r="K43" i="1"/>
  <c r="F43" i="1"/>
  <c r="C43" i="1"/>
  <c r="K42" i="1"/>
  <c r="F42" i="1"/>
  <c r="C42" i="1"/>
  <c r="K41" i="1"/>
  <c r="F41" i="1"/>
  <c r="C41" i="1"/>
  <c r="K40" i="1"/>
  <c r="F40" i="1"/>
  <c r="C40" i="1"/>
  <c r="K39" i="1"/>
  <c r="F39" i="1"/>
  <c r="C39" i="1"/>
  <c r="K38" i="1"/>
  <c r="F38" i="1"/>
  <c r="C38" i="1"/>
  <c r="K37" i="1"/>
  <c r="F37" i="1"/>
  <c r="C37" i="1"/>
  <c r="K36" i="1"/>
  <c r="F36" i="1"/>
  <c r="C36" i="1"/>
  <c r="K35" i="1"/>
  <c r="F35" i="1"/>
  <c r="C35" i="1"/>
  <c r="K34" i="1"/>
  <c r="F34" i="1"/>
  <c r="C34" i="1"/>
  <c r="K33" i="1"/>
  <c r="F33" i="1"/>
  <c r="C33" i="1"/>
  <c r="K32" i="1"/>
  <c r="F32" i="1"/>
  <c r="C32" i="1"/>
  <c r="K31" i="1"/>
  <c r="F31" i="1"/>
  <c r="C31" i="1"/>
  <c r="K30" i="1"/>
  <c r="F30" i="1"/>
  <c r="C30" i="1"/>
  <c r="K29" i="1"/>
  <c r="F29" i="1"/>
  <c r="C29" i="1"/>
  <c r="K28" i="1"/>
  <c r="F28" i="1"/>
  <c r="C28" i="1"/>
  <c r="K27" i="1"/>
  <c r="F27" i="1"/>
  <c r="C27" i="1"/>
  <c r="K26" i="1"/>
  <c r="F26" i="1"/>
  <c r="C26" i="1"/>
  <c r="K25" i="1"/>
  <c r="F25" i="1"/>
  <c r="C25" i="1"/>
  <c r="K24" i="1"/>
  <c r="F24" i="1"/>
  <c r="C24" i="1"/>
  <c r="K23" i="1"/>
  <c r="F23" i="1"/>
  <c r="C23" i="1"/>
  <c r="K22" i="1"/>
  <c r="F22" i="1"/>
  <c r="C22" i="1"/>
  <c r="K21" i="1"/>
  <c r="F21" i="1"/>
  <c r="C21" i="1"/>
  <c r="K20" i="1"/>
  <c r="F20" i="1"/>
  <c r="C20" i="1"/>
  <c r="K19" i="1"/>
  <c r="F19" i="1"/>
  <c r="C19" i="1"/>
  <c r="K18" i="1"/>
  <c r="F18" i="1"/>
  <c r="C18" i="1"/>
  <c r="K17" i="1"/>
  <c r="F17" i="1"/>
  <c r="C17" i="1"/>
  <c r="K16" i="1"/>
  <c r="F16" i="1"/>
  <c r="C16" i="1"/>
  <c r="K15" i="1"/>
  <c r="F15" i="1"/>
  <c r="C15" i="1"/>
  <c r="K14" i="1"/>
  <c r="F14" i="1"/>
  <c r="C14" i="1"/>
  <c r="K13" i="1"/>
  <c r="F13" i="1"/>
  <c r="C13" i="1"/>
  <c r="K12" i="1"/>
  <c r="F12" i="1"/>
  <c r="C12" i="1"/>
  <c r="K11" i="1"/>
  <c r="F11" i="1"/>
  <c r="C11" i="1"/>
  <c r="K10" i="1"/>
  <c r="F10" i="1"/>
  <c r="C10" i="1"/>
  <c r="K9" i="1"/>
  <c r="F9" i="1"/>
  <c r="C9" i="1"/>
  <c r="K8" i="1"/>
  <c r="F8" i="1"/>
  <c r="C8" i="1"/>
  <c r="K7" i="1"/>
  <c r="F7" i="1"/>
  <c r="C7" i="1"/>
  <c r="K6" i="1"/>
  <c r="F6" i="1"/>
  <c r="C6" i="1"/>
  <c r="L4" i="1"/>
  <c r="L44" i="1" l="1"/>
  <c r="M44" i="1" s="1"/>
  <c r="K83" i="1"/>
  <c r="L43" i="1"/>
  <c r="M43" i="1" s="1"/>
  <c r="L39" i="1"/>
  <c r="M39" i="1" s="1"/>
  <c r="L35" i="1"/>
  <c r="M35" i="1" s="1"/>
  <c r="L31" i="1"/>
  <c r="M31" i="1" s="1"/>
  <c r="L27" i="1"/>
  <c r="M27" i="1" s="1"/>
  <c r="L23" i="1"/>
  <c r="M23" i="1" s="1"/>
  <c r="L19" i="1"/>
  <c r="M19" i="1" s="1"/>
  <c r="L15" i="1"/>
  <c r="M15" i="1" s="1"/>
  <c r="L11" i="1"/>
  <c r="M11" i="1" s="1"/>
  <c r="L7" i="1"/>
  <c r="M7" i="1" s="1"/>
  <c r="L42" i="1"/>
  <c r="M42" i="1" s="1"/>
  <c r="L38" i="1"/>
  <c r="M38" i="1" s="1"/>
  <c r="L34" i="1"/>
  <c r="M34" i="1" s="1"/>
  <c r="L30" i="1"/>
  <c r="M30" i="1" s="1"/>
  <c r="L26" i="1"/>
  <c r="M26" i="1" s="1"/>
  <c r="L22" i="1"/>
  <c r="M22" i="1" s="1"/>
  <c r="L18" i="1"/>
  <c r="M18" i="1" s="1"/>
  <c r="L14" i="1"/>
  <c r="M14" i="1" s="1"/>
  <c r="L10" i="1"/>
  <c r="M10" i="1" s="1"/>
  <c r="L8" i="1"/>
  <c r="M8" i="1" s="1"/>
  <c r="L41" i="1"/>
  <c r="M41" i="1" s="1"/>
  <c r="L37" i="1"/>
  <c r="M37" i="1" s="1"/>
  <c r="L33" i="1"/>
  <c r="M33" i="1" s="1"/>
  <c r="L29" i="1"/>
  <c r="M29" i="1" s="1"/>
  <c r="L25" i="1"/>
  <c r="M25" i="1" s="1"/>
  <c r="L21" i="1"/>
  <c r="M21" i="1" s="1"/>
  <c r="L17" i="1"/>
  <c r="M17" i="1" s="1"/>
  <c r="L13" i="1"/>
  <c r="M13" i="1" s="1"/>
  <c r="L9" i="1"/>
  <c r="M9" i="1" s="1"/>
  <c r="L6" i="1"/>
  <c r="M6" i="1" s="1"/>
  <c r="H89" i="1" s="1"/>
  <c r="L40" i="1"/>
  <c r="M40" i="1" s="1"/>
  <c r="L36" i="1"/>
  <c r="M36" i="1" s="1"/>
  <c r="L32" i="1"/>
  <c r="M32" i="1" s="1"/>
  <c r="L28" i="1"/>
  <c r="M28" i="1" s="1"/>
  <c r="L24" i="1"/>
  <c r="M24" i="1" s="1"/>
  <c r="L20" i="1"/>
  <c r="M20" i="1" s="1"/>
  <c r="L16" i="1"/>
  <c r="M16" i="1" s="1"/>
  <c r="L12" i="1"/>
  <c r="M12" i="1" s="1"/>
  <c r="G100" i="1" l="1"/>
  <c r="G96" i="1"/>
  <c r="G92" i="1"/>
  <c r="V89" i="1"/>
  <c r="R89" i="1"/>
  <c r="N89" i="1"/>
  <c r="J89" i="1"/>
  <c r="G103" i="1"/>
  <c r="G99" i="1"/>
  <c r="G95" i="1"/>
  <c r="G91" i="1"/>
  <c r="U89" i="1"/>
  <c r="Q89" i="1"/>
  <c r="M89" i="1"/>
  <c r="I89" i="1"/>
  <c r="G102" i="1"/>
  <c r="G98" i="1"/>
  <c r="G94" i="1"/>
  <c r="G90" i="1"/>
  <c r="T89" i="1"/>
  <c r="P89" i="1"/>
  <c r="L89" i="1"/>
  <c r="G101" i="1"/>
  <c r="G97" i="1"/>
  <c r="G93" i="1"/>
  <c r="S89" i="1"/>
  <c r="O89" i="1"/>
  <c r="K89" i="1"/>
  <c r="G89" i="1"/>
  <c r="G104" i="1" l="1"/>
  <c r="W89" i="1"/>
</calcChain>
</file>

<file path=xl/sharedStrings.xml><?xml version="1.0" encoding="utf-8"?>
<sst xmlns="http://schemas.openxmlformats.org/spreadsheetml/2006/main" count="456" uniqueCount="67">
  <si>
    <t>CAJA DE COMPENSACION FAMILIAR DEL VALLE DEL CAUCA</t>
  </si>
  <si>
    <t>890.303.093</t>
  </si>
  <si>
    <t>PREFIJO</t>
  </si>
  <si>
    <t xml:space="preserve">FACTURA </t>
  </si>
  <si>
    <t xml:space="preserve">FECHA </t>
  </si>
  <si>
    <t xml:space="preserve">RADICADA </t>
  </si>
  <si>
    <t>VENCE</t>
  </si>
  <si>
    <t xml:space="preserve">VALOR </t>
  </si>
  <si>
    <t xml:space="preserve">GLOSAS </t>
  </si>
  <si>
    <t>PAGO</t>
  </si>
  <si>
    <t>RETENCION 2%</t>
  </si>
  <si>
    <t>SALDO</t>
  </si>
  <si>
    <t xml:space="preserve">DIAS </t>
  </si>
  <si>
    <t>EDAD</t>
  </si>
  <si>
    <t>BANCO</t>
  </si>
  <si>
    <t>FECHA 1</t>
  </si>
  <si>
    <t>FECHA 2</t>
  </si>
  <si>
    <t>CAL6</t>
  </si>
  <si>
    <t>BANCOLOMBIA</t>
  </si>
  <si>
    <t>CAL3</t>
  </si>
  <si>
    <t>CAL9</t>
  </si>
  <si>
    <t>CAL5</t>
  </si>
  <si>
    <t>CAL7</t>
  </si>
  <si>
    <t>TOTAL</t>
  </si>
  <si>
    <t>COMFENALCO VALLE</t>
  </si>
  <si>
    <t>SIN RADICAR</t>
  </si>
  <si>
    <t>CORRIENTE</t>
  </si>
  <si>
    <t>0 a 30</t>
  </si>
  <si>
    <t>31 a 60</t>
  </si>
  <si>
    <t>61 a 90</t>
  </si>
  <si>
    <t>91 a 120</t>
  </si>
  <si>
    <t>121 a 150</t>
  </si>
  <si>
    <t>151 a 180</t>
  </si>
  <si>
    <t>181 a 210</t>
  </si>
  <si>
    <t>211 a 240</t>
  </si>
  <si>
    <t>241 a 270</t>
  </si>
  <si>
    <t>271 a 300</t>
  </si>
  <si>
    <t>301 a 330</t>
  </si>
  <si>
    <t>331 a 360</t>
  </si>
  <si>
    <t>Mas de 360</t>
  </si>
  <si>
    <t>acceso al portal</t>
  </si>
  <si>
    <t>transaccionesenlinea.com.co</t>
  </si>
  <si>
    <t xml:space="preserve">USUARIO: </t>
  </si>
  <si>
    <t>https://transaccionesenlinea.com.co</t>
  </si>
  <si>
    <t>CONTRASEÑA:</t>
  </si>
  <si>
    <t>Calculaser2022-</t>
  </si>
  <si>
    <t>cartif Rte fte</t>
  </si>
  <si>
    <t>https://transaccionesenlinea.com.co/eDesarrollo/MiRegistro/fLog_In.aspx</t>
  </si>
  <si>
    <t>USUARIO:</t>
  </si>
  <si>
    <t>en la pestaña de finanzas se descargan los certificados de retencion en la fuente</t>
  </si>
  <si>
    <r>
      <t>Cualquier inquietud, recuerde nuestra </t>
    </r>
    <r>
      <rPr>
        <b/>
        <sz val="12"/>
        <color indexed="8"/>
        <rFont val="Arial"/>
        <family val="2"/>
      </rPr>
      <t>línea telefónica en Bogotá</t>
    </r>
    <r>
      <rPr>
        <sz val="12"/>
        <color indexed="8"/>
        <rFont val="Arial"/>
        <family val="2"/>
      </rPr>
      <t>:</t>
    </r>
  </si>
  <si>
    <r>
      <t>Para Proveedores: 3078106, opción 4 Proveedores </t>
    </r>
    <r>
      <rPr>
        <sz val="12"/>
        <color indexed="8"/>
        <rFont val="Arial"/>
        <family val="2"/>
      </rPr>
      <t>y luego opción 1: </t>
    </r>
    <r>
      <rPr>
        <u/>
        <sz val="12"/>
        <color indexed="8"/>
        <rFont val="Arial"/>
        <family val="2"/>
      </rPr>
      <t>Pagos y recibos a satisfacción.</t>
    </r>
  </si>
  <si>
    <t>CSCATENCION@compensar.com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</si>
  <si>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</si>
  <si>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</si>
  <si>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</si>
  <si>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</si>
  <si>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</si>
  <si>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</si>
  <si>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</si>
  <si>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</si>
  <si>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</si>
  <si>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</si>
  <si>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</t>
  </si>
  <si>
    <t>EVENTO</t>
  </si>
  <si>
    <t>PEREIRA</t>
  </si>
  <si>
    <t>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</si>
</sst>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_-;\-* #,##0.00_-;_-* &quot;-&quot;??_-;_-@_-"/>
    <numFmt numFmtId="164" formatCode="_(* #,##0.00_);_(* \(#,##0.00\);_(* \-??_);_(@_)"/>
    <numFmt numFmtId="165" formatCode="_(* #,##0_);_(* \(#,##0\);_(* \-??_);_(@_)"/>
    <numFmt numFmtId="166" formatCode="dd/mmm"/>
    <numFmt numFmtId="167" formatCode="_(* #,##0.00_);_(* \(#,##0.00\);_(* &quot;-&quot;??_);_(@_)"/>
    <numFmt numFmtId="168" formatCode="_(* #,##0_);_(* \(#,##0\);_(* &quot;-&quot;??_);_(@_)"/>
    <numFmt numFmtId="169" formatCode="_-* #,##0_-;\-* #,##0_-;_-* &quot;-&quot;??_-;_-@_-"/>
    <numFmt numFmtId="170" formatCode="&quot; &quot;#,##0.00&quot; &quot;;&quot; &quot;&quot;(&quot;#,##0.00&quot;)&quot;;&quot; &quot;&quot;-&quot;#&quot; &quot;;&quot; &quot;@&quot; &quot;"/>
    <numFmt numFmtId="171" formatCode="&quot; $&quot;#,##0.00&quot; &quot;;&quot; $&quot;&quot;(&quot;#,##0.00&quot;)&quot;;&quot; $&quot;&quot;-&quot;#&quot; &quot;;&quot; &quot;@&quot; &quot;"/>
    <numFmt numFmtId="172" formatCode="[$-240A]General"/>
    <numFmt numFmtId="173" formatCode="&quot;$&quot;#,##0.00;\-&quot;$&quot;#,##0.00"/>
    <numFmt numFmtId="174" formatCode="_-* #,##0.00\ _€_-;\-* #,##0.00\ _€_-;_-* &quot;-&quot;??\ _€_-;_-@_-"/>
    <numFmt numFmtId="175" formatCode="_-* #,##0.00_-;\-* #,##0.00_-;_-* \-??_-;_-@_-"/>
    <numFmt numFmtId="176" formatCode="_-* #,##0.00\ _$_-;\-* #,##0.00\ _$_-;_-* &quot;-&quot;??\ _$_-;_-@_-"/>
    <numFmt numFmtId="177" formatCode="_-&quot;$&quot;* #,##0_-;\-&quot;$&quot;* #,##0_-;_-&quot;$&quot;* &quot;-&quot;_-;_-@_-"/>
    <numFmt numFmtId="178" formatCode="_ &quot;$&quot;\ * #,##0_ ;_ &quot;$&quot;\ * \-#,##0_ ;_ &quot;$&quot;\ * &quot;-&quot;_ ;_ @_ "/>
    <numFmt numFmtId="179" formatCode="_-&quot;$&quot;* #,##0.00_-;\-&quot;$&quot;* #,##0.00_-;_-&quot;$&quot;* &quot;-&quot;??_-;_-@_-"/>
    <numFmt numFmtId="180" formatCode="_(&quot;$ &quot;* #,##0.00_);_(&quot;$ &quot;* \(#,##0.00\);_(&quot;$ &quot;* \-??_);_(@_)"/>
    <numFmt numFmtId="181" formatCode="_ &quot;$&quot;\ * #,##0.00_ ;_ &quot;$&quot;\ * \-#,##0.00_ ;_ &quot;$&quot;\ * &quot;-&quot;??_ ;_ @_ "/>
    <numFmt numFmtId="182" formatCode="_(&quot;$&quot;\ * #,##0.00_);_(&quot;$&quot;\ * \(#,##0.00\);_(&quot;$&quot;\ * &quot;-&quot;??_);_(@_)"/>
    <numFmt numFmtId="183" formatCode="_-* #,##0.00\ &quot;€&quot;_-;\-* #,##0.00\ &quot;€&quot;_-;_-* &quot;-&quot;??\ &quot;€&quot;_-;_-@_-"/>
  </numFmts>
  <fonts count="1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</font>
    <font>
      <sz val="11"/>
      <color theme="1"/>
      <name val="Century Gothic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b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164" fontId="2" fillId="0" borderId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170" fontId="10" fillId="0" borderId="0"/>
    <xf numFmtId="171" fontId="10" fillId="0" borderId="0"/>
    <xf numFmtId="172" fontId="10" fillId="0" borderId="0"/>
    <xf numFmtId="0" fontId="11" fillId="0" borderId="6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73" fontId="9" fillId="0" borderId="0" applyFont="0" applyFill="0" applyBorder="0" applyAlignment="0" applyProtection="0"/>
    <xf numFmtId="174" fontId="12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9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175" fontId="2" fillId="0" borderId="0" applyFill="0" applyBorder="0" applyAlignment="0" applyProtection="0"/>
    <xf numFmtId="164" fontId="2" fillId="0" borderId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2" fillId="0" borderId="0" applyFill="0" applyBorder="0" applyAlignment="0" applyProtection="0"/>
    <xf numFmtId="177" fontId="1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2" fillId="0" borderId="0" applyFill="0" applyBorder="0" applyAlignment="0" applyProtection="0"/>
    <xf numFmtId="179" fontId="1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1" fontId="9" fillId="0" borderId="0" applyFont="0" applyFill="0" applyBorder="0" applyAlignment="0" applyProtection="0"/>
    <xf numFmtId="179" fontId="1" fillId="0" borderId="0" applyFont="0" applyFill="0" applyBorder="0" applyAlignment="0" applyProtection="0"/>
    <xf numFmtId="181" fontId="13" fillId="0" borderId="0" applyFont="0" applyFill="0" applyBorder="0" applyAlignment="0" applyProtection="0"/>
    <xf numFmtId="179" fontId="1" fillId="0" borderId="0" applyFont="0" applyFill="0" applyBorder="0" applyAlignment="0" applyProtection="0"/>
    <xf numFmtId="181" fontId="9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56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165" fontId="2" fillId="0" borderId="0" xfId="1" applyNumberFormat="1" applyFill="1" applyBorder="1" applyAlignment="1" applyProtection="1">
      <alignment horizontal="center"/>
    </xf>
    <xf numFmtId="0" fontId="3" fillId="0" borderId="0" xfId="0" applyFont="1" applyFill="1" applyAlignment="1">
      <alignment horizontal="center"/>
    </xf>
    <xf numFmtId="165" fontId="2" fillId="0" borderId="0" xfId="1" applyNumberFormat="1" applyFill="1" applyBorder="1" applyAlignment="1" applyProtection="1"/>
    <xf numFmtId="0" fontId="0" fillId="0" borderId="0" xfId="0" applyFill="1"/>
    <xf numFmtId="166" fontId="0" fillId="0" borderId="0" xfId="0" applyNumberFormat="1" applyFill="1"/>
    <xf numFmtId="166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14" fontId="0" fillId="0" borderId="2" xfId="0" applyNumberFormat="1" applyFill="1" applyBorder="1"/>
    <xf numFmtId="168" fontId="0" fillId="0" borderId="2" xfId="2" applyNumberFormat="1" applyFont="1" applyFill="1" applyBorder="1"/>
    <xf numFmtId="165" fontId="2" fillId="0" borderId="2" xfId="1" applyNumberFormat="1" applyFill="1" applyBorder="1" applyAlignment="1" applyProtection="1"/>
    <xf numFmtId="1" fontId="4" fillId="0" borderId="2" xfId="0" applyNumberFormat="1" applyFont="1" applyFill="1" applyBorder="1"/>
    <xf numFmtId="0" fontId="0" fillId="0" borderId="2" xfId="0" applyFont="1" applyFill="1" applyBorder="1"/>
    <xf numFmtId="14" fontId="0" fillId="0" borderId="0" xfId="0" applyNumberFormat="1" applyFill="1" applyBorder="1"/>
    <xf numFmtId="14" fontId="0" fillId="0" borderId="0" xfId="0" applyNumberFormat="1" applyFill="1"/>
    <xf numFmtId="0" fontId="0" fillId="0" borderId="0" xfId="0" applyFont="1" applyFill="1"/>
    <xf numFmtId="1" fontId="4" fillId="2" borderId="2" xfId="0" applyNumberFormat="1" applyFont="1" applyFill="1" applyBorder="1"/>
    <xf numFmtId="14" fontId="0" fillId="0" borderId="0" xfId="0" applyNumberFormat="1"/>
    <xf numFmtId="169" fontId="0" fillId="0" borderId="0" xfId="3" applyNumberFormat="1" applyFont="1" applyBorder="1"/>
    <xf numFmtId="1" fontId="4" fillId="0" borderId="0" xfId="0" applyNumberFormat="1" applyFont="1" applyFill="1" applyBorder="1"/>
    <xf numFmtId="0" fontId="0" fillId="0" borderId="0" xfId="0" applyFont="1" applyFill="1" applyBorder="1"/>
    <xf numFmtId="0" fontId="3" fillId="0" borderId="0" xfId="0" applyFont="1"/>
    <xf numFmtId="165" fontId="3" fillId="0" borderId="0" xfId="0" applyNumberFormat="1" applyFont="1"/>
    <xf numFmtId="165" fontId="0" fillId="0" borderId="0" xfId="0" applyNumberFormat="1"/>
    <xf numFmtId="0" fontId="0" fillId="0" borderId="0" xfId="0" applyAlignment="1"/>
    <xf numFmtId="0" fontId="0" fillId="3" borderId="2" xfId="0" applyFill="1" applyBorder="1" applyAlignment="1">
      <alignment horizontal="center"/>
    </xf>
    <xf numFmtId="165" fontId="0" fillId="0" borderId="3" xfId="0" applyNumberFormat="1" applyFont="1" applyFill="1" applyBorder="1"/>
    <xf numFmtId="0" fontId="0" fillId="0" borderId="4" xfId="0" applyFont="1" applyFill="1" applyBorder="1"/>
    <xf numFmtId="165" fontId="0" fillId="0" borderId="4" xfId="0" applyNumberFormat="1" applyFont="1" applyFill="1" applyBorder="1"/>
    <xf numFmtId="165" fontId="0" fillId="0" borderId="0" xfId="0" applyNumberFormat="1" applyFont="1" applyFill="1"/>
    <xf numFmtId="165" fontId="0" fillId="0" borderId="5" xfId="0" applyNumberFormat="1" applyFont="1" applyFill="1" applyBorder="1"/>
    <xf numFmtId="165" fontId="2" fillId="0" borderId="5" xfId="1" applyNumberFormat="1" applyFill="1" applyBorder="1" applyAlignment="1" applyProtection="1"/>
    <xf numFmtId="165" fontId="2" fillId="0" borderId="4" xfId="1" applyNumberFormat="1" applyFill="1" applyBorder="1" applyAlignment="1" applyProtection="1"/>
    <xf numFmtId="165" fontId="3" fillId="0" borderId="4" xfId="0" applyNumberFormat="1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0" fillId="0" borderId="0" xfId="0" applyBorder="1" applyAlignment="1"/>
    <xf numFmtId="0" fontId="0" fillId="0" borderId="0" xfId="0" applyFill="1" applyBorder="1" applyAlignment="1"/>
    <xf numFmtId="0" fontId="0" fillId="4" borderId="0" xfId="0" applyFill="1"/>
    <xf numFmtId="0" fontId="5" fillId="4" borderId="0" xfId="4" applyFill="1" applyAlignment="1">
      <alignment vertical="center"/>
    </xf>
    <xf numFmtId="0" fontId="5" fillId="4" borderId="0" xfId="4" applyFill="1"/>
    <xf numFmtId="0" fontId="5" fillId="0" borderId="0" xfId="4"/>
    <xf numFmtId="0" fontId="0" fillId="5" borderId="0" xfId="0" applyFill="1"/>
    <xf numFmtId="0" fontId="3" fillId="5" borderId="0" xfId="0" applyFont="1" applyFill="1"/>
    <xf numFmtId="0" fontId="0" fillId="0" borderId="7" xfId="0" applyBorder="1"/>
    <xf numFmtId="14" fontId="0" fillId="0" borderId="7" xfId="0" applyNumberFormat="1" applyBorder="1"/>
    <xf numFmtId="14" fontId="0" fillId="0" borderId="7" xfId="0" applyNumberFormat="1" applyFill="1" applyBorder="1"/>
    <xf numFmtId="168" fontId="0" fillId="0" borderId="7" xfId="2" applyNumberFormat="1" applyFont="1" applyFill="1" applyBorder="1"/>
    <xf numFmtId="165" fontId="2" fillId="0" borderId="7" xfId="1" applyNumberFormat="1" applyFill="1" applyBorder="1" applyAlignment="1" applyProtection="1"/>
    <xf numFmtId="0" fontId="17" fillId="6" borderId="2" xfId="0" applyFont="1" applyFill="1" applyBorder="1" applyAlignment="1">
      <alignment horizontal="center" vertical="center" wrapText="1"/>
    </xf>
  </cellXfs>
  <cellStyles count="65">
    <cellStyle name="Default" xfId="5"/>
    <cellStyle name="Excel Built-in Comma" xfId="6"/>
    <cellStyle name="Excel Built-in Currency" xfId="7"/>
    <cellStyle name="Excel Built-in Normal 1" xfId="8"/>
    <cellStyle name="Header" xfId="9"/>
    <cellStyle name="Hipervínculo" xfId="4" builtinId="8"/>
    <cellStyle name="Millares" xfId="1" builtinId="3"/>
    <cellStyle name="Millares 155" xfId="10"/>
    <cellStyle name="Millares 2" xfId="11"/>
    <cellStyle name="Millares 2 2" xfId="12"/>
    <cellStyle name="Millares 2 2 2" xfId="13"/>
    <cellStyle name="Millares 2 2 3" xfId="14"/>
    <cellStyle name="Millares 2 3" xfId="15"/>
    <cellStyle name="Millares 3" xfId="16"/>
    <cellStyle name="Millares 3 2" xfId="17"/>
    <cellStyle name="Millares 30" xfId="18"/>
    <cellStyle name="Millares 4" xfId="19"/>
    <cellStyle name="Millares 5" xfId="2"/>
    <cellStyle name="Millares 6" xfId="3"/>
    <cellStyle name="Millares 7" xfId="20"/>
    <cellStyle name="Millares 8" xfId="21"/>
    <cellStyle name="Millares 9" xfId="22"/>
    <cellStyle name="Moneda [0] 2" xfId="23"/>
    <cellStyle name="Moneda [0] 3" xfId="24"/>
    <cellStyle name="Moneda 10" xfId="25"/>
    <cellStyle name="Moneda 2" xfId="26"/>
    <cellStyle name="Moneda 2 2" xfId="27"/>
    <cellStyle name="Moneda 2 3" xfId="28"/>
    <cellStyle name="Moneda 2 4" xfId="29"/>
    <cellStyle name="Moneda 2 4 2" xfId="30"/>
    <cellStyle name="Moneda 3" xfId="31"/>
    <cellStyle name="Moneda 3 10" xfId="32"/>
    <cellStyle name="Moneda 3 2" xfId="33"/>
    <cellStyle name="Moneda 4" xfId="34"/>
    <cellStyle name="Moneda 4 2" xfId="35"/>
    <cellStyle name="Moneda 5" xfId="36"/>
    <cellStyle name="Moneda 6" xfId="37"/>
    <cellStyle name="Moneda 7" xfId="38"/>
    <cellStyle name="Moneda 8" xfId="39"/>
    <cellStyle name="Moneda 9" xfId="40"/>
    <cellStyle name="Normal" xfId="0" builtinId="0"/>
    <cellStyle name="Normal 10" xfId="41"/>
    <cellStyle name="Normal 11" xfId="42"/>
    <cellStyle name="Normal 12" xfId="43"/>
    <cellStyle name="Normal 13" xfId="44"/>
    <cellStyle name="Normal 14" xfId="45"/>
    <cellStyle name="Normal 2" xfId="46"/>
    <cellStyle name="Normal 2 10" xfId="47"/>
    <cellStyle name="Normal 2 14" xfId="48"/>
    <cellStyle name="Normal 2 2" xfId="49"/>
    <cellStyle name="Normal 3" xfId="50"/>
    <cellStyle name="Normal 3 2" xfId="51"/>
    <cellStyle name="Normal 3 3" xfId="52"/>
    <cellStyle name="Normal 4" xfId="53"/>
    <cellStyle name="Normal 4 2" xfId="54"/>
    <cellStyle name="Normal 5" xfId="55"/>
    <cellStyle name="Normal 5 2" xfId="56"/>
    <cellStyle name="Normal 6" xfId="57"/>
    <cellStyle name="Normal 6 2" xfId="58"/>
    <cellStyle name="Normal 7" xfId="59"/>
    <cellStyle name="Normal 8" xfId="60"/>
    <cellStyle name="Normal 9" xfId="61"/>
    <cellStyle name="Porcentaje 2" xfId="62"/>
    <cellStyle name="Porcentaje 3" xfId="63"/>
    <cellStyle name="TableStyleLight1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ERCIALCOMP/CARTERA/CARTERA%20POR%20ENTIDADES-2023%20v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ANSALUD"/>
      <sheetName val="ALLIANZ SEGUROS"/>
      <sheetName val="AMBUQ ESS"/>
      <sheetName val="AXA COLPATRIA MP"/>
      <sheetName val="CAFESALUD EPS "/>
      <sheetName val="CAPRECOM"/>
      <sheetName val="CENTRO MEDICO VITAL"/>
      <sheetName val="CEO"/>
      <sheetName val="CLINICA CENTRAL DEL QUINDIO"/>
      <sheetName val="COLMEDICA MP"/>
      <sheetName val="COLSANITAS"/>
      <sheetName val="COMFAMILIAR"/>
      <sheetName val="COMFENALCO VALLE"/>
      <sheetName val="COMPENSAR"/>
      <sheetName val="COOMEVA EPS "/>
      <sheetName val="COOMEVA MP"/>
      <sheetName val="CONTROL D IPS"/>
      <sheetName val="COOSALUD (NIT Viejo)"/>
      <sheetName val="COOSALUD (NIT Nuevo)"/>
      <sheetName val="COSMITET PER "/>
      <sheetName val="COSMITET ARMENIA"/>
      <sheetName val="DR HOYOS"/>
      <sheetName val="DR A. MUÑOZ"/>
      <sheetName val="DR EDWIN VELEZ"/>
      <sheetName val="DR GUSTAVO MARIN"/>
      <sheetName val="DR FERREIRA"/>
      <sheetName val="DR HERNAN GUERRERO"/>
      <sheetName val="ERIKA CABALLERO"/>
      <sheetName val="EPS SANITAS "/>
      <sheetName val="SANITAS ARMENIA"/>
      <sheetName val="EPS SURA"/>
      <sheetName val="SURA ARMENIA"/>
      <sheetName val="SURA (PAC)"/>
      <sheetName val="FAMISANAR"/>
      <sheetName val="HOSPITAL SAN JORGE"/>
      <sheetName val="GOBERNACION RISARALDA"/>
      <sheetName val="INSER"/>
      <sheetName val="JAIME VELASCO"/>
      <sheetName val="JAIRO RAMIREZ "/>
      <sheetName val="MEDIMAS EPS"/>
      <sheetName val="MEDISANITAS"/>
      <sheetName val="MEDPLUS MP"/>
      <sheetName val="NELSON MARTINEZ"/>
      <sheetName val="NEFROUROS"/>
      <sheetName val="NICOLAS BETANCOUR"/>
      <sheetName val="NUEVA EPS"/>
      <sheetName val="POLICIA RISARALDA"/>
      <sheetName val="PABLO GONZALEZ ISAZA"/>
      <sheetName val="SALUD TOTAL"/>
      <sheetName val="SANDRA ARIAS"/>
      <sheetName val="SANDRA GUTIERREZ"/>
      <sheetName val="SEGUROS BOLIVAR"/>
      <sheetName val="SEGUROS LIBERTY"/>
      <sheetName val="SOS"/>
      <sheetName val="SURAMERICANA "/>
      <sheetName val="UROAVANCE"/>
      <sheetName val="RESUMEN"/>
      <sheetName val="gestion cartera mzo"/>
      <sheetName val="RAD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M4">
            <v>45046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accionesenlinea.com.co/" TargetMode="External"/><Relationship Id="rId2" Type="http://schemas.openxmlformats.org/officeDocument/2006/relationships/hyperlink" Target="http://transaccionesenlinea.com.co/" TargetMode="External"/><Relationship Id="rId1" Type="http://schemas.openxmlformats.org/officeDocument/2006/relationships/hyperlink" Target="https://transaccionesenlinea.com.co/eDesarrollo/MiRegistro/fLog_In.aspx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E13" sqref="E13"/>
    </sheetView>
  </sheetViews>
  <sheetFormatPr baseColWidth="10" defaultRowHeight="14.4" x14ac:dyDescent="0.3"/>
  <cols>
    <col min="2" max="2" width="8.6640625" bestFit="1" customWidth="1"/>
    <col min="3" max="3" width="8.44140625" bestFit="1" customWidth="1"/>
  </cols>
  <sheetData>
    <row r="1" spans="1:11" ht="46.8" x14ac:dyDescent="0.3">
      <c r="A1" s="55" t="s">
        <v>53</v>
      </c>
      <c r="B1" s="55" t="s">
        <v>54</v>
      </c>
      <c r="C1" s="55" t="s">
        <v>55</v>
      </c>
      <c r="D1" s="55" t="s">
        <v>56</v>
      </c>
      <c r="E1" s="55" t="s">
        <v>57</v>
      </c>
      <c r="F1" s="55" t="s">
        <v>58</v>
      </c>
      <c r="G1" s="55" t="s">
        <v>59</v>
      </c>
      <c r="H1" s="55" t="s">
        <v>60</v>
      </c>
      <c r="I1" s="55" t="s">
        <v>61</v>
      </c>
      <c r="J1" s="55" t="s">
        <v>62</v>
      </c>
      <c r="K1" s="55" t="s">
        <v>63</v>
      </c>
    </row>
    <row r="2" spans="1:11" x14ac:dyDescent="0.3">
      <c r="A2" s="50">
        <v>816002451</v>
      </c>
      <c r="B2" s="50" t="s">
        <v>17</v>
      </c>
      <c r="C2" s="50">
        <v>18692</v>
      </c>
      <c r="D2" s="50" t="str">
        <f t="shared" ref="D2:D65" si="0">+CONCATENATE(B2,C2)</f>
        <v>CAL618692</v>
      </c>
      <c r="E2" s="51">
        <v>44914</v>
      </c>
      <c r="F2" s="52">
        <v>44928</v>
      </c>
      <c r="G2" s="53">
        <v>21300</v>
      </c>
      <c r="H2" s="54">
        <v>21300</v>
      </c>
      <c r="I2" s="50" t="s">
        <v>64</v>
      </c>
      <c r="J2" s="50" t="s">
        <v>65</v>
      </c>
      <c r="K2" s="50" t="s">
        <v>66</v>
      </c>
    </row>
    <row r="3" spans="1:11" x14ac:dyDescent="0.3">
      <c r="A3" s="12">
        <v>816002451</v>
      </c>
      <c r="B3" s="12" t="s">
        <v>20</v>
      </c>
      <c r="C3" s="12">
        <v>8541</v>
      </c>
      <c r="D3" s="12" t="str">
        <f t="shared" si="0"/>
        <v>CAL98541</v>
      </c>
      <c r="E3" s="13">
        <v>44922</v>
      </c>
      <c r="F3" s="14">
        <v>44928</v>
      </c>
      <c r="G3" s="15">
        <v>25000</v>
      </c>
      <c r="H3" s="16">
        <v>3700</v>
      </c>
      <c r="I3" s="12" t="s">
        <v>64</v>
      </c>
      <c r="J3" s="12" t="s">
        <v>65</v>
      </c>
      <c r="K3" s="12" t="s">
        <v>66</v>
      </c>
    </row>
    <row r="4" spans="1:11" x14ac:dyDescent="0.3">
      <c r="A4" s="12">
        <v>816002451</v>
      </c>
      <c r="B4" s="12" t="s">
        <v>20</v>
      </c>
      <c r="C4" s="12">
        <v>9117</v>
      </c>
      <c r="D4" s="12" t="str">
        <f t="shared" si="0"/>
        <v>CAL99117</v>
      </c>
      <c r="E4" s="13">
        <v>44944</v>
      </c>
      <c r="F4" s="14">
        <v>44959</v>
      </c>
      <c r="G4" s="15">
        <v>25000</v>
      </c>
      <c r="H4" s="16">
        <v>25000</v>
      </c>
      <c r="I4" s="12" t="s">
        <v>64</v>
      </c>
      <c r="J4" s="12" t="s">
        <v>65</v>
      </c>
      <c r="K4" s="12" t="s">
        <v>66</v>
      </c>
    </row>
    <row r="5" spans="1:11" x14ac:dyDescent="0.3">
      <c r="A5" s="12">
        <v>816002451</v>
      </c>
      <c r="B5" s="12" t="s">
        <v>19</v>
      </c>
      <c r="C5" s="12">
        <v>6096</v>
      </c>
      <c r="D5" s="12" t="str">
        <f t="shared" si="0"/>
        <v>CAL36096</v>
      </c>
      <c r="E5" s="13">
        <v>44981</v>
      </c>
      <c r="F5" s="14">
        <v>44986</v>
      </c>
      <c r="G5" s="15">
        <v>2229899</v>
      </c>
      <c r="H5" s="16">
        <v>2229899</v>
      </c>
      <c r="I5" s="12" t="s">
        <v>64</v>
      </c>
      <c r="J5" s="12" t="s">
        <v>65</v>
      </c>
      <c r="K5" s="12" t="s">
        <v>66</v>
      </c>
    </row>
    <row r="6" spans="1:11" x14ac:dyDescent="0.3">
      <c r="A6" s="12">
        <v>816002451</v>
      </c>
      <c r="B6" s="12" t="s">
        <v>21</v>
      </c>
      <c r="C6" s="12">
        <v>4508</v>
      </c>
      <c r="D6" s="12" t="str">
        <f t="shared" si="0"/>
        <v>CAL54508</v>
      </c>
      <c r="E6" s="13">
        <v>44975</v>
      </c>
      <c r="F6" s="14">
        <v>44986</v>
      </c>
      <c r="G6" s="15">
        <v>25000</v>
      </c>
      <c r="H6" s="16">
        <v>25000</v>
      </c>
      <c r="I6" s="12" t="s">
        <v>64</v>
      </c>
      <c r="J6" s="12" t="s">
        <v>65</v>
      </c>
      <c r="K6" s="12" t="s">
        <v>66</v>
      </c>
    </row>
    <row r="7" spans="1:11" x14ac:dyDescent="0.3">
      <c r="A7" s="12">
        <v>816002451</v>
      </c>
      <c r="B7" s="12" t="s">
        <v>21</v>
      </c>
      <c r="C7" s="12">
        <v>4509</v>
      </c>
      <c r="D7" s="12" t="str">
        <f t="shared" si="0"/>
        <v>CAL54509</v>
      </c>
      <c r="E7" s="13">
        <v>44975</v>
      </c>
      <c r="F7" s="14">
        <v>44986</v>
      </c>
      <c r="G7" s="15">
        <v>205000</v>
      </c>
      <c r="H7" s="16">
        <v>205000</v>
      </c>
      <c r="I7" s="12" t="s">
        <v>64</v>
      </c>
      <c r="J7" s="12" t="s">
        <v>65</v>
      </c>
      <c r="K7" s="12" t="s">
        <v>66</v>
      </c>
    </row>
    <row r="8" spans="1:11" x14ac:dyDescent="0.3">
      <c r="A8" s="12">
        <v>816002451</v>
      </c>
      <c r="B8" s="12" t="s">
        <v>21</v>
      </c>
      <c r="C8" s="12">
        <v>4510</v>
      </c>
      <c r="D8" s="12" t="str">
        <f t="shared" si="0"/>
        <v>CAL54510</v>
      </c>
      <c r="E8" s="13">
        <v>44975</v>
      </c>
      <c r="F8" s="14">
        <v>44986</v>
      </c>
      <c r="G8" s="15">
        <v>25000</v>
      </c>
      <c r="H8" s="16">
        <v>25000</v>
      </c>
      <c r="I8" s="12" t="s">
        <v>64</v>
      </c>
      <c r="J8" s="12" t="s">
        <v>65</v>
      </c>
      <c r="K8" s="12" t="s">
        <v>66</v>
      </c>
    </row>
    <row r="9" spans="1:11" x14ac:dyDescent="0.3">
      <c r="A9" s="12">
        <v>816002451</v>
      </c>
      <c r="B9" s="12" t="s">
        <v>21</v>
      </c>
      <c r="C9" s="12">
        <v>4511</v>
      </c>
      <c r="D9" s="12" t="str">
        <f t="shared" si="0"/>
        <v>CAL54511</v>
      </c>
      <c r="E9" s="13">
        <v>44975</v>
      </c>
      <c r="F9" s="14">
        <v>44986</v>
      </c>
      <c r="G9" s="15">
        <v>25000</v>
      </c>
      <c r="H9" s="16">
        <v>25000</v>
      </c>
      <c r="I9" s="12" t="s">
        <v>64</v>
      </c>
      <c r="J9" s="12" t="s">
        <v>65</v>
      </c>
      <c r="K9" s="12" t="s">
        <v>66</v>
      </c>
    </row>
    <row r="10" spans="1:11" x14ac:dyDescent="0.3">
      <c r="A10" s="12">
        <v>816002451</v>
      </c>
      <c r="B10" s="12" t="s">
        <v>21</v>
      </c>
      <c r="C10" s="12">
        <v>4657</v>
      </c>
      <c r="D10" s="12" t="str">
        <f t="shared" si="0"/>
        <v>CAL54657</v>
      </c>
      <c r="E10" s="13">
        <v>44977</v>
      </c>
      <c r="F10" s="14">
        <v>44986</v>
      </c>
      <c r="G10" s="15">
        <v>85000</v>
      </c>
      <c r="H10" s="16">
        <v>85000</v>
      </c>
      <c r="I10" s="12" t="s">
        <v>64</v>
      </c>
      <c r="J10" s="12" t="s">
        <v>65</v>
      </c>
      <c r="K10" s="12" t="s">
        <v>66</v>
      </c>
    </row>
    <row r="11" spans="1:11" x14ac:dyDescent="0.3">
      <c r="A11" s="12">
        <v>816002451</v>
      </c>
      <c r="B11" s="12" t="s">
        <v>21</v>
      </c>
      <c r="C11" s="12">
        <v>4785</v>
      </c>
      <c r="D11" s="12" t="str">
        <f t="shared" si="0"/>
        <v>CAL54785</v>
      </c>
      <c r="E11" s="13">
        <v>44980</v>
      </c>
      <c r="F11" s="14">
        <v>44986</v>
      </c>
      <c r="G11" s="15">
        <v>25000</v>
      </c>
      <c r="H11" s="16">
        <v>25000</v>
      </c>
      <c r="I11" s="12" t="s">
        <v>64</v>
      </c>
      <c r="J11" s="12" t="s">
        <v>65</v>
      </c>
      <c r="K11" s="12" t="s">
        <v>66</v>
      </c>
    </row>
    <row r="12" spans="1:11" x14ac:dyDescent="0.3">
      <c r="A12" s="12">
        <v>816002451</v>
      </c>
      <c r="B12" s="12" t="s">
        <v>21</v>
      </c>
      <c r="C12" s="12">
        <v>4786</v>
      </c>
      <c r="D12" s="12" t="str">
        <f t="shared" si="0"/>
        <v>CAL54786</v>
      </c>
      <c r="E12" s="13">
        <v>44980</v>
      </c>
      <c r="F12" s="14">
        <v>44986</v>
      </c>
      <c r="G12" s="15">
        <v>25000</v>
      </c>
      <c r="H12" s="16">
        <v>25000</v>
      </c>
      <c r="I12" s="12" t="s">
        <v>64</v>
      </c>
      <c r="J12" s="12" t="s">
        <v>65</v>
      </c>
      <c r="K12" s="12" t="s">
        <v>66</v>
      </c>
    </row>
    <row r="13" spans="1:11" x14ac:dyDescent="0.3">
      <c r="A13" s="12">
        <v>816002451</v>
      </c>
      <c r="B13" s="12" t="s">
        <v>21</v>
      </c>
      <c r="C13" s="12">
        <v>4788</v>
      </c>
      <c r="D13" s="12" t="str">
        <f t="shared" si="0"/>
        <v>CAL54788</v>
      </c>
      <c r="E13" s="13">
        <v>44980</v>
      </c>
      <c r="F13" s="14">
        <v>44986</v>
      </c>
      <c r="G13" s="15">
        <v>200000</v>
      </c>
      <c r="H13" s="16">
        <v>200000</v>
      </c>
      <c r="I13" s="12" t="s">
        <v>64</v>
      </c>
      <c r="J13" s="12" t="s">
        <v>65</v>
      </c>
      <c r="K13" s="12" t="s">
        <v>66</v>
      </c>
    </row>
    <row r="14" spans="1:11" x14ac:dyDescent="0.3">
      <c r="A14" s="12">
        <v>816002451</v>
      </c>
      <c r="B14" s="12" t="s">
        <v>21</v>
      </c>
      <c r="C14" s="12">
        <v>4949</v>
      </c>
      <c r="D14" s="12" t="str">
        <f t="shared" si="0"/>
        <v>CAL54949</v>
      </c>
      <c r="E14" s="13">
        <v>44980</v>
      </c>
      <c r="F14" s="14">
        <v>44986</v>
      </c>
      <c r="G14" s="15">
        <v>210000</v>
      </c>
      <c r="H14" s="16">
        <v>210000</v>
      </c>
      <c r="I14" s="12" t="s">
        <v>64</v>
      </c>
      <c r="J14" s="12" t="s">
        <v>65</v>
      </c>
      <c r="K14" s="12" t="s">
        <v>66</v>
      </c>
    </row>
    <row r="15" spans="1:11" x14ac:dyDescent="0.3">
      <c r="A15" s="12">
        <v>816002451</v>
      </c>
      <c r="B15" s="12" t="s">
        <v>21</v>
      </c>
      <c r="C15" s="12">
        <v>4950</v>
      </c>
      <c r="D15" s="12" t="str">
        <f t="shared" si="0"/>
        <v>CAL54950</v>
      </c>
      <c r="E15" s="13">
        <v>44980</v>
      </c>
      <c r="F15" s="14">
        <v>44986</v>
      </c>
      <c r="G15" s="15">
        <v>25000</v>
      </c>
      <c r="H15" s="16">
        <v>25000</v>
      </c>
      <c r="I15" s="12" t="s">
        <v>64</v>
      </c>
      <c r="J15" s="12" t="s">
        <v>65</v>
      </c>
      <c r="K15" s="12" t="s">
        <v>66</v>
      </c>
    </row>
    <row r="16" spans="1:11" x14ac:dyDescent="0.3">
      <c r="A16" s="12">
        <v>816002451</v>
      </c>
      <c r="B16" s="12" t="s">
        <v>21</v>
      </c>
      <c r="C16" s="12">
        <v>5054</v>
      </c>
      <c r="D16" s="12" t="str">
        <f t="shared" si="0"/>
        <v>CAL55054</v>
      </c>
      <c r="E16" s="13">
        <v>44981</v>
      </c>
      <c r="F16" s="14">
        <v>44986</v>
      </c>
      <c r="G16" s="15">
        <v>85000</v>
      </c>
      <c r="H16" s="16">
        <v>85000</v>
      </c>
      <c r="I16" s="12" t="s">
        <v>64</v>
      </c>
      <c r="J16" s="12" t="s">
        <v>65</v>
      </c>
      <c r="K16" s="12" t="s">
        <v>66</v>
      </c>
    </row>
    <row r="17" spans="1:11" x14ac:dyDescent="0.3">
      <c r="A17" s="12">
        <v>816002451</v>
      </c>
      <c r="B17" s="12" t="s">
        <v>21</v>
      </c>
      <c r="C17" s="12">
        <v>5156</v>
      </c>
      <c r="D17" s="12" t="str">
        <f t="shared" si="0"/>
        <v>CAL55156</v>
      </c>
      <c r="E17" s="13">
        <v>44984</v>
      </c>
      <c r="F17" s="14">
        <v>44986</v>
      </c>
      <c r="G17" s="15">
        <v>210000</v>
      </c>
      <c r="H17" s="16">
        <v>210000</v>
      </c>
      <c r="I17" s="12" t="s">
        <v>64</v>
      </c>
      <c r="J17" s="12" t="s">
        <v>65</v>
      </c>
      <c r="K17" s="12" t="s">
        <v>66</v>
      </c>
    </row>
    <row r="18" spans="1:11" x14ac:dyDescent="0.3">
      <c r="A18" s="12">
        <v>816002451</v>
      </c>
      <c r="B18" s="12" t="s">
        <v>21</v>
      </c>
      <c r="C18" s="12">
        <v>5157</v>
      </c>
      <c r="D18" s="12" t="str">
        <f t="shared" si="0"/>
        <v>CAL55157</v>
      </c>
      <c r="E18" s="13">
        <v>44984</v>
      </c>
      <c r="F18" s="14">
        <v>44986</v>
      </c>
      <c r="G18" s="15">
        <v>25000</v>
      </c>
      <c r="H18" s="16">
        <v>25000</v>
      </c>
      <c r="I18" s="12" t="s">
        <v>64</v>
      </c>
      <c r="J18" s="12" t="s">
        <v>65</v>
      </c>
      <c r="K18" s="12" t="s">
        <v>66</v>
      </c>
    </row>
    <row r="19" spans="1:11" x14ac:dyDescent="0.3">
      <c r="A19" s="12">
        <v>816002451</v>
      </c>
      <c r="B19" s="12" t="s">
        <v>21</v>
      </c>
      <c r="C19" s="12">
        <v>5158</v>
      </c>
      <c r="D19" s="12" t="str">
        <f t="shared" si="0"/>
        <v>CAL55158</v>
      </c>
      <c r="E19" s="13">
        <v>44984</v>
      </c>
      <c r="F19" s="14">
        <v>44986</v>
      </c>
      <c r="G19" s="15">
        <v>25000</v>
      </c>
      <c r="H19" s="16">
        <v>25000</v>
      </c>
      <c r="I19" s="12" t="s">
        <v>64</v>
      </c>
      <c r="J19" s="12" t="s">
        <v>65</v>
      </c>
      <c r="K19" s="12" t="s">
        <v>66</v>
      </c>
    </row>
    <row r="20" spans="1:11" x14ac:dyDescent="0.3">
      <c r="A20" s="12">
        <v>816002451</v>
      </c>
      <c r="B20" s="12" t="s">
        <v>17</v>
      </c>
      <c r="C20" s="12">
        <v>19048</v>
      </c>
      <c r="D20" s="12" t="str">
        <f t="shared" si="0"/>
        <v>CAL619048</v>
      </c>
      <c r="E20" s="13">
        <v>44965</v>
      </c>
      <c r="F20" s="14">
        <v>44986</v>
      </c>
      <c r="G20" s="15">
        <v>25000</v>
      </c>
      <c r="H20" s="16">
        <v>25000</v>
      </c>
      <c r="I20" s="12" t="s">
        <v>64</v>
      </c>
      <c r="J20" s="12" t="s">
        <v>65</v>
      </c>
      <c r="K20" s="12" t="s">
        <v>66</v>
      </c>
    </row>
    <row r="21" spans="1:11" x14ac:dyDescent="0.3">
      <c r="A21" s="12">
        <v>816002451</v>
      </c>
      <c r="B21" s="12" t="s">
        <v>17</v>
      </c>
      <c r="C21" s="12">
        <v>19056</v>
      </c>
      <c r="D21" s="12" t="str">
        <f t="shared" si="0"/>
        <v>CAL619056</v>
      </c>
      <c r="E21" s="13">
        <v>44965</v>
      </c>
      <c r="F21" s="14">
        <v>44986</v>
      </c>
      <c r="G21" s="15">
        <v>25000</v>
      </c>
      <c r="H21" s="16">
        <v>25000</v>
      </c>
      <c r="I21" s="12" t="s">
        <v>64</v>
      </c>
      <c r="J21" s="12" t="s">
        <v>65</v>
      </c>
      <c r="K21" s="12" t="s">
        <v>66</v>
      </c>
    </row>
    <row r="22" spans="1:11" x14ac:dyDescent="0.3">
      <c r="A22" s="12">
        <v>816002451</v>
      </c>
      <c r="B22" s="12" t="s">
        <v>17</v>
      </c>
      <c r="C22" s="12">
        <v>19161</v>
      </c>
      <c r="D22" s="12" t="str">
        <f t="shared" si="0"/>
        <v>CAL619161</v>
      </c>
      <c r="E22" s="13">
        <v>44967</v>
      </c>
      <c r="F22" s="14">
        <v>44986</v>
      </c>
      <c r="G22" s="15">
        <v>172100</v>
      </c>
      <c r="H22" s="16">
        <v>172100</v>
      </c>
      <c r="I22" s="12" t="s">
        <v>64</v>
      </c>
      <c r="J22" s="12" t="s">
        <v>65</v>
      </c>
      <c r="K22" s="12" t="s">
        <v>66</v>
      </c>
    </row>
    <row r="23" spans="1:11" x14ac:dyDescent="0.3">
      <c r="A23" s="12">
        <v>816002451</v>
      </c>
      <c r="B23" s="12" t="s">
        <v>17</v>
      </c>
      <c r="C23" s="12">
        <v>19285</v>
      </c>
      <c r="D23" s="12" t="str">
        <f t="shared" si="0"/>
        <v>CAL619285</v>
      </c>
      <c r="E23" s="13">
        <v>44970</v>
      </c>
      <c r="F23" s="14">
        <v>44986</v>
      </c>
      <c r="G23" s="15">
        <v>25000</v>
      </c>
      <c r="H23" s="16">
        <v>25000</v>
      </c>
      <c r="I23" s="12" t="s">
        <v>64</v>
      </c>
      <c r="J23" s="12" t="s">
        <v>65</v>
      </c>
      <c r="K23" s="12" t="s">
        <v>66</v>
      </c>
    </row>
    <row r="24" spans="1:11" x14ac:dyDescent="0.3">
      <c r="A24" s="12">
        <v>816002451</v>
      </c>
      <c r="B24" s="12" t="s">
        <v>17</v>
      </c>
      <c r="C24" s="12">
        <v>19286</v>
      </c>
      <c r="D24" s="12" t="str">
        <f t="shared" si="0"/>
        <v>CAL619286</v>
      </c>
      <c r="E24" s="13">
        <v>44970</v>
      </c>
      <c r="F24" s="14">
        <v>44986</v>
      </c>
      <c r="G24" s="15">
        <v>25000</v>
      </c>
      <c r="H24" s="16">
        <v>25000</v>
      </c>
      <c r="I24" s="12" t="s">
        <v>64</v>
      </c>
      <c r="J24" s="12" t="s">
        <v>65</v>
      </c>
      <c r="K24" s="12" t="s">
        <v>66</v>
      </c>
    </row>
    <row r="25" spans="1:11" x14ac:dyDescent="0.3">
      <c r="A25" s="12">
        <v>816002451</v>
      </c>
      <c r="B25" s="12" t="s">
        <v>17</v>
      </c>
      <c r="C25" s="12">
        <v>19349</v>
      </c>
      <c r="D25" s="12" t="str">
        <f t="shared" si="0"/>
        <v>CAL619349</v>
      </c>
      <c r="E25" s="13">
        <v>44971</v>
      </c>
      <c r="F25" s="14">
        <v>44986</v>
      </c>
      <c r="G25" s="15">
        <v>25000</v>
      </c>
      <c r="H25" s="16">
        <v>25000</v>
      </c>
      <c r="I25" s="12" t="s">
        <v>64</v>
      </c>
      <c r="J25" s="12" t="s">
        <v>65</v>
      </c>
      <c r="K25" s="12" t="s">
        <v>66</v>
      </c>
    </row>
    <row r="26" spans="1:11" x14ac:dyDescent="0.3">
      <c r="A26" s="12">
        <v>816002451</v>
      </c>
      <c r="B26" s="12" t="s">
        <v>17</v>
      </c>
      <c r="C26" s="12">
        <v>19358</v>
      </c>
      <c r="D26" s="12" t="str">
        <f t="shared" si="0"/>
        <v>CAL619358</v>
      </c>
      <c r="E26" s="13">
        <v>44971</v>
      </c>
      <c r="F26" s="14">
        <v>44986</v>
      </c>
      <c r="G26" s="15">
        <v>85000</v>
      </c>
      <c r="H26" s="16">
        <v>85000</v>
      </c>
      <c r="I26" s="12" t="s">
        <v>64</v>
      </c>
      <c r="J26" s="12" t="s">
        <v>65</v>
      </c>
      <c r="K26" s="12" t="s">
        <v>66</v>
      </c>
    </row>
    <row r="27" spans="1:11" x14ac:dyDescent="0.3">
      <c r="A27" s="12">
        <v>816002451</v>
      </c>
      <c r="B27" s="12" t="s">
        <v>17</v>
      </c>
      <c r="C27" s="12">
        <v>19543</v>
      </c>
      <c r="D27" s="12" t="str">
        <f t="shared" si="0"/>
        <v>CAL619543</v>
      </c>
      <c r="E27" s="13">
        <v>44971</v>
      </c>
      <c r="F27" s="14">
        <v>44986</v>
      </c>
      <c r="G27" s="15">
        <v>25000</v>
      </c>
      <c r="H27" s="16">
        <v>25000</v>
      </c>
      <c r="I27" s="12" t="s">
        <v>64</v>
      </c>
      <c r="J27" s="12" t="s">
        <v>65</v>
      </c>
      <c r="K27" s="12" t="s">
        <v>66</v>
      </c>
    </row>
    <row r="28" spans="1:11" x14ac:dyDescent="0.3">
      <c r="A28" s="12">
        <v>816002451</v>
      </c>
      <c r="B28" s="12" t="s">
        <v>17</v>
      </c>
      <c r="C28" s="12">
        <v>19588</v>
      </c>
      <c r="D28" s="12" t="str">
        <f t="shared" si="0"/>
        <v>CAL619588</v>
      </c>
      <c r="E28" s="13">
        <v>44971</v>
      </c>
      <c r="F28" s="14">
        <v>44986</v>
      </c>
      <c r="G28" s="15">
        <v>25000</v>
      </c>
      <c r="H28" s="16">
        <v>25000</v>
      </c>
      <c r="I28" s="12" t="s">
        <v>64</v>
      </c>
      <c r="J28" s="12" t="s">
        <v>65</v>
      </c>
      <c r="K28" s="12" t="s">
        <v>66</v>
      </c>
    </row>
    <row r="29" spans="1:11" x14ac:dyDescent="0.3">
      <c r="A29" s="12">
        <v>816002451</v>
      </c>
      <c r="B29" s="12" t="s">
        <v>17</v>
      </c>
      <c r="C29" s="12">
        <v>19590</v>
      </c>
      <c r="D29" s="12" t="str">
        <f t="shared" si="0"/>
        <v>CAL619590</v>
      </c>
      <c r="E29" s="13">
        <v>44971</v>
      </c>
      <c r="F29" s="14">
        <v>44986</v>
      </c>
      <c r="G29" s="15">
        <v>25000</v>
      </c>
      <c r="H29" s="16">
        <v>25000</v>
      </c>
      <c r="I29" s="12" t="s">
        <v>64</v>
      </c>
      <c r="J29" s="12" t="s">
        <v>65</v>
      </c>
      <c r="K29" s="12" t="s">
        <v>66</v>
      </c>
    </row>
    <row r="30" spans="1:11" x14ac:dyDescent="0.3">
      <c r="A30" s="12">
        <v>816002451</v>
      </c>
      <c r="B30" s="12" t="s">
        <v>17</v>
      </c>
      <c r="C30" s="12">
        <v>19639</v>
      </c>
      <c r="D30" s="12" t="str">
        <f t="shared" si="0"/>
        <v>CAL619639</v>
      </c>
      <c r="E30" s="13">
        <v>44974</v>
      </c>
      <c r="F30" s="14">
        <v>44986</v>
      </c>
      <c r="G30" s="15">
        <v>25000</v>
      </c>
      <c r="H30" s="16">
        <v>25000</v>
      </c>
      <c r="I30" s="12" t="s">
        <v>64</v>
      </c>
      <c r="J30" s="12" t="s">
        <v>65</v>
      </c>
      <c r="K30" s="12" t="s">
        <v>66</v>
      </c>
    </row>
    <row r="31" spans="1:11" x14ac:dyDescent="0.3">
      <c r="A31" s="12">
        <v>816002451</v>
      </c>
      <c r="B31" s="12" t="s">
        <v>17</v>
      </c>
      <c r="C31" s="12">
        <v>19888</v>
      </c>
      <c r="D31" s="12" t="str">
        <f t="shared" si="0"/>
        <v>CAL619888</v>
      </c>
      <c r="E31" s="13">
        <v>44985</v>
      </c>
      <c r="F31" s="14">
        <v>44986</v>
      </c>
      <c r="G31" s="15">
        <v>25000</v>
      </c>
      <c r="H31" s="16">
        <v>25000</v>
      </c>
      <c r="I31" s="12" t="s">
        <v>64</v>
      </c>
      <c r="J31" s="12" t="s">
        <v>65</v>
      </c>
      <c r="K31" s="12" t="s">
        <v>66</v>
      </c>
    </row>
    <row r="32" spans="1:11" x14ac:dyDescent="0.3">
      <c r="A32" s="12">
        <v>816002451</v>
      </c>
      <c r="B32" s="12" t="s">
        <v>20</v>
      </c>
      <c r="C32" s="12">
        <v>10595</v>
      </c>
      <c r="D32" s="12" t="str">
        <f t="shared" si="0"/>
        <v>CAL910595</v>
      </c>
      <c r="E32" s="13">
        <v>44959</v>
      </c>
      <c r="F32" s="14">
        <v>44986</v>
      </c>
      <c r="G32" s="15">
        <v>210000</v>
      </c>
      <c r="H32" s="16">
        <v>210000</v>
      </c>
      <c r="I32" s="12" t="s">
        <v>64</v>
      </c>
      <c r="J32" s="12" t="s">
        <v>65</v>
      </c>
      <c r="K32" s="12" t="s">
        <v>66</v>
      </c>
    </row>
    <row r="33" spans="1:11" x14ac:dyDescent="0.3">
      <c r="A33" s="12">
        <v>816002451</v>
      </c>
      <c r="B33" s="12" t="s">
        <v>20</v>
      </c>
      <c r="C33" s="12">
        <v>10596</v>
      </c>
      <c r="D33" s="12" t="str">
        <f t="shared" si="0"/>
        <v>CAL910596</v>
      </c>
      <c r="E33" s="13">
        <v>44959</v>
      </c>
      <c r="F33" s="14">
        <v>44986</v>
      </c>
      <c r="G33" s="15">
        <v>210000</v>
      </c>
      <c r="H33" s="16">
        <v>210000</v>
      </c>
      <c r="I33" s="12" t="s">
        <v>64</v>
      </c>
      <c r="J33" s="12" t="s">
        <v>65</v>
      </c>
      <c r="K33" s="12" t="s">
        <v>66</v>
      </c>
    </row>
    <row r="34" spans="1:11" x14ac:dyDescent="0.3">
      <c r="A34" s="12">
        <v>816002451</v>
      </c>
      <c r="B34" s="12" t="s">
        <v>20</v>
      </c>
      <c r="C34" s="12">
        <v>10654</v>
      </c>
      <c r="D34" s="12" t="str">
        <f t="shared" si="0"/>
        <v>CAL910654</v>
      </c>
      <c r="E34" s="13">
        <v>44963</v>
      </c>
      <c r="F34" s="14">
        <v>44986</v>
      </c>
      <c r="G34" s="15">
        <v>25000</v>
      </c>
      <c r="H34" s="16">
        <v>25000</v>
      </c>
      <c r="I34" s="12" t="s">
        <v>64</v>
      </c>
      <c r="J34" s="12" t="s">
        <v>65</v>
      </c>
      <c r="K34" s="12" t="s">
        <v>66</v>
      </c>
    </row>
    <row r="35" spans="1:11" x14ac:dyDescent="0.3">
      <c r="A35" s="12">
        <v>816002451</v>
      </c>
      <c r="B35" s="12" t="s">
        <v>20</v>
      </c>
      <c r="C35" s="12">
        <v>10658</v>
      </c>
      <c r="D35" s="12" t="str">
        <f t="shared" si="0"/>
        <v>CAL910658</v>
      </c>
      <c r="E35" s="13">
        <v>44963</v>
      </c>
      <c r="F35" s="14">
        <v>44986</v>
      </c>
      <c r="G35" s="15">
        <v>25000</v>
      </c>
      <c r="H35" s="16">
        <v>25000</v>
      </c>
      <c r="I35" s="12" t="s">
        <v>64</v>
      </c>
      <c r="J35" s="12" t="s">
        <v>65</v>
      </c>
      <c r="K35" s="12" t="s">
        <v>66</v>
      </c>
    </row>
    <row r="36" spans="1:11" x14ac:dyDescent="0.3">
      <c r="A36" s="12">
        <v>816002451</v>
      </c>
      <c r="B36" s="12" t="s">
        <v>20</v>
      </c>
      <c r="C36" s="12">
        <v>10705</v>
      </c>
      <c r="D36" s="12" t="str">
        <f t="shared" si="0"/>
        <v>CAL910705</v>
      </c>
      <c r="E36" s="13">
        <v>44966</v>
      </c>
      <c r="F36" s="14">
        <v>44986</v>
      </c>
      <c r="G36" s="15">
        <v>210000</v>
      </c>
      <c r="H36" s="16">
        <v>210000</v>
      </c>
      <c r="I36" s="12" t="s">
        <v>64</v>
      </c>
      <c r="J36" s="12" t="s">
        <v>65</v>
      </c>
      <c r="K36" s="12" t="s">
        <v>66</v>
      </c>
    </row>
    <row r="37" spans="1:11" x14ac:dyDescent="0.3">
      <c r="A37" s="12">
        <v>816002451</v>
      </c>
      <c r="B37" s="12" t="s">
        <v>20</v>
      </c>
      <c r="C37" s="12">
        <v>10895</v>
      </c>
      <c r="D37" s="12" t="str">
        <f t="shared" si="0"/>
        <v>CAL910895</v>
      </c>
      <c r="E37" s="13">
        <v>44974</v>
      </c>
      <c r="F37" s="14">
        <v>44986</v>
      </c>
      <c r="G37" s="15">
        <v>25000</v>
      </c>
      <c r="H37" s="16">
        <v>25000</v>
      </c>
      <c r="I37" s="12" t="s">
        <v>64</v>
      </c>
      <c r="J37" s="12" t="s">
        <v>65</v>
      </c>
      <c r="K37" s="12" t="s">
        <v>66</v>
      </c>
    </row>
    <row r="38" spans="1:11" x14ac:dyDescent="0.3">
      <c r="A38" s="12">
        <v>816002451</v>
      </c>
      <c r="B38" s="12" t="s">
        <v>20</v>
      </c>
      <c r="C38" s="12">
        <v>10929</v>
      </c>
      <c r="D38" s="12" t="str">
        <f t="shared" si="0"/>
        <v>CAL910929</v>
      </c>
      <c r="E38" s="13">
        <v>44977</v>
      </c>
      <c r="F38" s="14">
        <v>44986</v>
      </c>
      <c r="G38" s="15">
        <v>25000</v>
      </c>
      <c r="H38" s="16">
        <v>25000</v>
      </c>
      <c r="I38" s="12" t="s">
        <v>64</v>
      </c>
      <c r="J38" s="12" t="s">
        <v>65</v>
      </c>
      <c r="K38" s="12" t="s">
        <v>66</v>
      </c>
    </row>
    <row r="39" spans="1:11" x14ac:dyDescent="0.3">
      <c r="A39" s="12">
        <v>816002451</v>
      </c>
      <c r="B39" s="12" t="s">
        <v>20</v>
      </c>
      <c r="C39" s="12">
        <v>11057</v>
      </c>
      <c r="D39" s="12" t="str">
        <f t="shared" si="0"/>
        <v>CAL911057</v>
      </c>
      <c r="E39" s="13">
        <v>44985</v>
      </c>
      <c r="F39" s="14">
        <v>44986</v>
      </c>
      <c r="G39" s="15">
        <v>25000</v>
      </c>
      <c r="H39" s="16">
        <v>25000</v>
      </c>
      <c r="I39" s="12" t="s">
        <v>64</v>
      </c>
      <c r="J39" s="12" t="s">
        <v>65</v>
      </c>
      <c r="K39" s="12" t="s">
        <v>66</v>
      </c>
    </row>
    <row r="40" spans="1:11" x14ac:dyDescent="0.3">
      <c r="A40" s="12">
        <v>816002451</v>
      </c>
      <c r="B40" s="12" t="s">
        <v>19</v>
      </c>
      <c r="C40" s="12">
        <v>6404</v>
      </c>
      <c r="D40" s="12" t="str">
        <f t="shared" si="0"/>
        <v>CAL36404</v>
      </c>
      <c r="E40" s="13">
        <v>45008</v>
      </c>
      <c r="F40" s="14">
        <v>45031</v>
      </c>
      <c r="G40" s="15">
        <v>695944</v>
      </c>
      <c r="H40" s="16">
        <v>695944</v>
      </c>
      <c r="I40" s="12" t="s">
        <v>64</v>
      </c>
      <c r="J40" s="12" t="s">
        <v>65</v>
      </c>
      <c r="K40" s="12" t="s">
        <v>66</v>
      </c>
    </row>
    <row r="41" spans="1:11" x14ac:dyDescent="0.3">
      <c r="A41" s="12">
        <v>816002451</v>
      </c>
      <c r="B41" s="12" t="s">
        <v>21</v>
      </c>
      <c r="C41" s="12">
        <v>5531</v>
      </c>
      <c r="D41" s="12" t="str">
        <f t="shared" si="0"/>
        <v>CAL55531</v>
      </c>
      <c r="E41" s="13">
        <v>44991</v>
      </c>
      <c r="F41" s="14">
        <v>45031</v>
      </c>
      <c r="G41" s="15">
        <v>25000</v>
      </c>
      <c r="H41" s="16">
        <v>25000</v>
      </c>
      <c r="I41" s="12" t="s">
        <v>64</v>
      </c>
      <c r="J41" s="12" t="s">
        <v>65</v>
      </c>
      <c r="K41" s="12" t="s">
        <v>66</v>
      </c>
    </row>
    <row r="42" spans="1:11" x14ac:dyDescent="0.3">
      <c r="A42" s="12">
        <v>816002451</v>
      </c>
      <c r="B42" s="12" t="s">
        <v>21</v>
      </c>
      <c r="C42" s="12">
        <v>5701</v>
      </c>
      <c r="D42" s="12" t="str">
        <f t="shared" si="0"/>
        <v>CAL55701</v>
      </c>
      <c r="E42" s="13">
        <v>44995</v>
      </c>
      <c r="F42" s="14">
        <v>45031</v>
      </c>
      <c r="G42" s="15">
        <v>25000</v>
      </c>
      <c r="H42" s="16">
        <v>25000</v>
      </c>
      <c r="I42" s="12" t="s">
        <v>64</v>
      </c>
      <c r="J42" s="12" t="s">
        <v>65</v>
      </c>
      <c r="K42" s="12" t="s">
        <v>66</v>
      </c>
    </row>
    <row r="43" spans="1:11" x14ac:dyDescent="0.3">
      <c r="A43" s="12">
        <v>816002451</v>
      </c>
      <c r="B43" s="12" t="s">
        <v>21</v>
      </c>
      <c r="C43" s="12">
        <v>5702</v>
      </c>
      <c r="D43" s="12" t="str">
        <f t="shared" si="0"/>
        <v>CAL55702</v>
      </c>
      <c r="E43" s="13">
        <v>44995</v>
      </c>
      <c r="F43" s="14">
        <v>45031</v>
      </c>
      <c r="G43" s="15">
        <v>20900</v>
      </c>
      <c r="H43" s="16">
        <v>20900</v>
      </c>
      <c r="I43" s="12" t="s">
        <v>64</v>
      </c>
      <c r="J43" s="12" t="s">
        <v>65</v>
      </c>
      <c r="K43" s="12" t="s">
        <v>66</v>
      </c>
    </row>
    <row r="44" spans="1:11" x14ac:dyDescent="0.3">
      <c r="A44" s="12">
        <v>816002451</v>
      </c>
      <c r="B44" s="12" t="s">
        <v>21</v>
      </c>
      <c r="C44" s="12">
        <v>5703</v>
      </c>
      <c r="D44" s="12" t="str">
        <f t="shared" si="0"/>
        <v>CAL55703</v>
      </c>
      <c r="E44" s="13">
        <v>44995</v>
      </c>
      <c r="F44" s="14">
        <v>45031</v>
      </c>
      <c r="G44" s="15">
        <v>25000</v>
      </c>
      <c r="H44" s="16">
        <v>25000</v>
      </c>
      <c r="I44" s="12" t="s">
        <v>64</v>
      </c>
      <c r="J44" s="12" t="s">
        <v>65</v>
      </c>
      <c r="K44" s="12" t="s">
        <v>66</v>
      </c>
    </row>
    <row r="45" spans="1:11" x14ac:dyDescent="0.3">
      <c r="A45" s="12">
        <v>816002451</v>
      </c>
      <c r="B45" s="12" t="s">
        <v>21</v>
      </c>
      <c r="C45" s="12">
        <v>6035</v>
      </c>
      <c r="D45" s="12" t="str">
        <f t="shared" si="0"/>
        <v>CAL56035</v>
      </c>
      <c r="E45" s="13">
        <v>45001</v>
      </c>
      <c r="F45" s="14">
        <v>45031</v>
      </c>
      <c r="G45" s="15">
        <v>25000</v>
      </c>
      <c r="H45" s="16">
        <v>25000</v>
      </c>
      <c r="I45" s="12" t="s">
        <v>64</v>
      </c>
      <c r="J45" s="12" t="s">
        <v>65</v>
      </c>
      <c r="K45" s="12" t="s">
        <v>66</v>
      </c>
    </row>
    <row r="46" spans="1:11" x14ac:dyDescent="0.3">
      <c r="A46" s="12">
        <v>816002451</v>
      </c>
      <c r="B46" s="12" t="s">
        <v>21</v>
      </c>
      <c r="C46" s="12">
        <v>6063</v>
      </c>
      <c r="D46" s="12" t="str">
        <f t="shared" si="0"/>
        <v>CAL56063</v>
      </c>
      <c r="E46" s="13">
        <v>45001</v>
      </c>
      <c r="F46" s="14">
        <v>45031</v>
      </c>
      <c r="G46" s="15">
        <v>25000</v>
      </c>
      <c r="H46" s="16">
        <v>25000</v>
      </c>
      <c r="I46" s="12" t="s">
        <v>64</v>
      </c>
      <c r="J46" s="12" t="s">
        <v>65</v>
      </c>
      <c r="K46" s="12" t="s">
        <v>66</v>
      </c>
    </row>
    <row r="47" spans="1:11" x14ac:dyDescent="0.3">
      <c r="A47" s="12">
        <v>816002451</v>
      </c>
      <c r="B47" s="12" t="s">
        <v>21</v>
      </c>
      <c r="C47" s="12">
        <v>6138</v>
      </c>
      <c r="D47" s="12" t="str">
        <f t="shared" si="0"/>
        <v>CAL56138</v>
      </c>
      <c r="E47" s="13">
        <v>45002</v>
      </c>
      <c r="F47" s="14">
        <v>45031</v>
      </c>
      <c r="G47" s="15">
        <v>25000</v>
      </c>
      <c r="H47" s="16">
        <v>25000</v>
      </c>
      <c r="I47" s="12" t="s">
        <v>64</v>
      </c>
      <c r="J47" s="12" t="s">
        <v>65</v>
      </c>
      <c r="K47" s="12" t="s">
        <v>66</v>
      </c>
    </row>
    <row r="48" spans="1:11" x14ac:dyDescent="0.3">
      <c r="A48" s="12">
        <v>816002451</v>
      </c>
      <c r="B48" s="12" t="s">
        <v>21</v>
      </c>
      <c r="C48" s="12">
        <v>6140</v>
      </c>
      <c r="D48" s="12" t="str">
        <f t="shared" si="0"/>
        <v>CAL56140</v>
      </c>
      <c r="E48" s="13">
        <v>45002</v>
      </c>
      <c r="F48" s="14">
        <v>45031</v>
      </c>
      <c r="G48" s="15">
        <v>25000</v>
      </c>
      <c r="H48" s="16">
        <v>25000</v>
      </c>
      <c r="I48" s="12" t="s">
        <v>64</v>
      </c>
      <c r="J48" s="12" t="s">
        <v>65</v>
      </c>
      <c r="K48" s="12" t="s">
        <v>66</v>
      </c>
    </row>
    <row r="49" spans="1:11" x14ac:dyDescent="0.3">
      <c r="A49" s="12">
        <v>816002451</v>
      </c>
      <c r="B49" s="12" t="s">
        <v>21</v>
      </c>
      <c r="C49" s="12">
        <v>6148</v>
      </c>
      <c r="D49" s="12" t="str">
        <f t="shared" si="0"/>
        <v>CAL56148</v>
      </c>
      <c r="E49" s="13">
        <v>45002</v>
      </c>
      <c r="F49" s="14">
        <v>45031</v>
      </c>
      <c r="G49" s="15">
        <v>25000</v>
      </c>
      <c r="H49" s="16">
        <v>25000</v>
      </c>
      <c r="I49" s="12" t="s">
        <v>64</v>
      </c>
      <c r="J49" s="12" t="s">
        <v>65</v>
      </c>
      <c r="K49" s="12" t="s">
        <v>66</v>
      </c>
    </row>
    <row r="50" spans="1:11" x14ac:dyDescent="0.3">
      <c r="A50" s="12">
        <v>816002451</v>
      </c>
      <c r="B50" s="12" t="s">
        <v>21</v>
      </c>
      <c r="C50" s="12">
        <v>6386</v>
      </c>
      <c r="D50" s="12" t="str">
        <f t="shared" si="0"/>
        <v>CAL56386</v>
      </c>
      <c r="E50" s="13">
        <v>45009</v>
      </c>
      <c r="F50" s="14">
        <v>45031</v>
      </c>
      <c r="G50" s="15">
        <v>70000</v>
      </c>
      <c r="H50" s="16">
        <v>70000</v>
      </c>
      <c r="I50" s="12" t="s">
        <v>64</v>
      </c>
      <c r="J50" s="12" t="s">
        <v>65</v>
      </c>
      <c r="K50" s="12" t="s">
        <v>66</v>
      </c>
    </row>
    <row r="51" spans="1:11" x14ac:dyDescent="0.3">
      <c r="A51" s="12">
        <v>816002451</v>
      </c>
      <c r="B51" s="12" t="s">
        <v>21</v>
      </c>
      <c r="C51" s="12">
        <v>6582</v>
      </c>
      <c r="D51" s="12" t="str">
        <f t="shared" si="0"/>
        <v>CAL56582</v>
      </c>
      <c r="E51" s="13">
        <v>45014</v>
      </c>
      <c r="F51" s="14">
        <v>45031</v>
      </c>
      <c r="G51" s="15">
        <v>25000</v>
      </c>
      <c r="H51" s="16">
        <v>25000</v>
      </c>
      <c r="I51" s="12" t="s">
        <v>64</v>
      </c>
      <c r="J51" s="12" t="s">
        <v>65</v>
      </c>
      <c r="K51" s="12" t="s">
        <v>66</v>
      </c>
    </row>
    <row r="52" spans="1:11" x14ac:dyDescent="0.3">
      <c r="A52" s="12">
        <v>816002451</v>
      </c>
      <c r="B52" s="12" t="s">
        <v>21</v>
      </c>
      <c r="C52" s="12">
        <v>6693</v>
      </c>
      <c r="D52" s="12" t="str">
        <f t="shared" si="0"/>
        <v>CAL56693</v>
      </c>
      <c r="E52" s="13">
        <v>45014</v>
      </c>
      <c r="F52" s="14">
        <v>45031</v>
      </c>
      <c r="G52" s="15">
        <v>25000</v>
      </c>
      <c r="H52" s="16">
        <v>25000</v>
      </c>
      <c r="I52" s="12" t="s">
        <v>64</v>
      </c>
      <c r="J52" s="12" t="s">
        <v>65</v>
      </c>
      <c r="K52" s="12" t="s">
        <v>66</v>
      </c>
    </row>
    <row r="53" spans="1:11" x14ac:dyDescent="0.3">
      <c r="A53" s="12">
        <v>816002451</v>
      </c>
      <c r="B53" s="12" t="s">
        <v>21</v>
      </c>
      <c r="C53" s="12">
        <v>6752</v>
      </c>
      <c r="D53" s="12" t="str">
        <f t="shared" si="0"/>
        <v>CAL56752</v>
      </c>
      <c r="E53" s="13">
        <v>45016</v>
      </c>
      <c r="F53" s="14">
        <v>45031</v>
      </c>
      <c r="G53" s="15">
        <v>20900</v>
      </c>
      <c r="H53" s="16">
        <v>20900</v>
      </c>
      <c r="I53" s="12" t="s">
        <v>64</v>
      </c>
      <c r="J53" s="12" t="s">
        <v>65</v>
      </c>
      <c r="K53" s="12" t="s">
        <v>66</v>
      </c>
    </row>
    <row r="54" spans="1:11" x14ac:dyDescent="0.3">
      <c r="A54" s="12">
        <v>816002451</v>
      </c>
      <c r="B54" s="12" t="s">
        <v>17</v>
      </c>
      <c r="C54" s="12">
        <v>20060</v>
      </c>
      <c r="D54" s="12" t="str">
        <f t="shared" si="0"/>
        <v>CAL620060</v>
      </c>
      <c r="E54" s="13">
        <v>44996</v>
      </c>
      <c r="F54" s="14">
        <v>45031</v>
      </c>
      <c r="G54" s="15">
        <v>25000</v>
      </c>
      <c r="H54" s="16">
        <v>25000</v>
      </c>
      <c r="I54" s="12" t="s">
        <v>64</v>
      </c>
      <c r="J54" s="12" t="s">
        <v>65</v>
      </c>
      <c r="K54" s="12" t="s">
        <v>66</v>
      </c>
    </row>
    <row r="55" spans="1:11" x14ac:dyDescent="0.3">
      <c r="A55" s="12">
        <v>816002451</v>
      </c>
      <c r="B55" s="12" t="s">
        <v>17</v>
      </c>
      <c r="C55" s="12">
        <v>20061</v>
      </c>
      <c r="D55" s="12" t="str">
        <f t="shared" si="0"/>
        <v>CAL620061</v>
      </c>
      <c r="E55" s="13">
        <v>44996</v>
      </c>
      <c r="F55" s="14">
        <v>45031</v>
      </c>
      <c r="G55" s="15">
        <v>25000</v>
      </c>
      <c r="H55" s="16">
        <v>25000</v>
      </c>
      <c r="I55" s="12" t="s">
        <v>64</v>
      </c>
      <c r="J55" s="12" t="s">
        <v>65</v>
      </c>
      <c r="K55" s="12" t="s">
        <v>66</v>
      </c>
    </row>
    <row r="56" spans="1:11" x14ac:dyDescent="0.3">
      <c r="A56" s="12">
        <v>816002451</v>
      </c>
      <c r="B56" s="12" t="s">
        <v>17</v>
      </c>
      <c r="C56" s="12">
        <v>20062</v>
      </c>
      <c r="D56" s="12" t="str">
        <f t="shared" si="0"/>
        <v>CAL620062</v>
      </c>
      <c r="E56" s="13">
        <v>44996</v>
      </c>
      <c r="F56" s="14">
        <v>45031</v>
      </c>
      <c r="G56" s="15">
        <v>25000</v>
      </c>
      <c r="H56" s="16">
        <v>25000</v>
      </c>
      <c r="I56" s="12" t="s">
        <v>64</v>
      </c>
      <c r="J56" s="12" t="s">
        <v>65</v>
      </c>
      <c r="K56" s="12" t="s">
        <v>66</v>
      </c>
    </row>
    <row r="57" spans="1:11" x14ac:dyDescent="0.3">
      <c r="A57" s="12">
        <v>816002451</v>
      </c>
      <c r="B57" s="12" t="s">
        <v>17</v>
      </c>
      <c r="C57" s="12">
        <v>20064</v>
      </c>
      <c r="D57" s="12" t="str">
        <f t="shared" si="0"/>
        <v>CAL620064</v>
      </c>
      <c r="E57" s="13">
        <v>44996</v>
      </c>
      <c r="F57" s="14">
        <v>45031</v>
      </c>
      <c r="G57" s="15">
        <v>210000</v>
      </c>
      <c r="H57" s="16">
        <v>210000</v>
      </c>
      <c r="I57" s="12" t="s">
        <v>64</v>
      </c>
      <c r="J57" s="12" t="s">
        <v>65</v>
      </c>
      <c r="K57" s="12" t="s">
        <v>66</v>
      </c>
    </row>
    <row r="58" spans="1:11" x14ac:dyDescent="0.3">
      <c r="A58" s="12">
        <v>816002451</v>
      </c>
      <c r="B58" s="12" t="s">
        <v>17</v>
      </c>
      <c r="C58" s="12">
        <v>20225</v>
      </c>
      <c r="D58" s="12" t="str">
        <f t="shared" si="0"/>
        <v>CAL620225</v>
      </c>
      <c r="E58" s="13">
        <v>44998</v>
      </c>
      <c r="F58" s="14">
        <v>45031</v>
      </c>
      <c r="G58" s="15">
        <v>85000</v>
      </c>
      <c r="H58" s="16">
        <v>85000</v>
      </c>
      <c r="I58" s="12" t="s">
        <v>64</v>
      </c>
      <c r="J58" s="12" t="s">
        <v>65</v>
      </c>
      <c r="K58" s="12" t="s">
        <v>66</v>
      </c>
    </row>
    <row r="59" spans="1:11" x14ac:dyDescent="0.3">
      <c r="A59" s="12">
        <v>816002451</v>
      </c>
      <c r="B59" s="12" t="s">
        <v>17</v>
      </c>
      <c r="C59" s="12">
        <v>20323</v>
      </c>
      <c r="D59" s="12" t="str">
        <f t="shared" si="0"/>
        <v>CAL620323</v>
      </c>
      <c r="E59" s="13">
        <v>44998</v>
      </c>
      <c r="F59" s="14">
        <v>45031</v>
      </c>
      <c r="G59" s="15">
        <v>25000</v>
      </c>
      <c r="H59" s="16">
        <v>25000</v>
      </c>
      <c r="I59" s="12" t="s">
        <v>64</v>
      </c>
      <c r="J59" s="12" t="s">
        <v>65</v>
      </c>
      <c r="K59" s="12" t="s">
        <v>66</v>
      </c>
    </row>
    <row r="60" spans="1:11" x14ac:dyDescent="0.3">
      <c r="A60" s="12">
        <v>816002451</v>
      </c>
      <c r="B60" s="12" t="s">
        <v>17</v>
      </c>
      <c r="C60" s="12">
        <v>20401</v>
      </c>
      <c r="D60" s="12" t="str">
        <f t="shared" si="0"/>
        <v>CAL620401</v>
      </c>
      <c r="E60" s="13">
        <v>45006</v>
      </c>
      <c r="F60" s="14">
        <v>45031</v>
      </c>
      <c r="G60" s="15">
        <v>25000</v>
      </c>
      <c r="H60" s="16">
        <v>25000</v>
      </c>
      <c r="I60" s="12" t="s">
        <v>64</v>
      </c>
      <c r="J60" s="12" t="s">
        <v>65</v>
      </c>
      <c r="K60" s="12" t="s">
        <v>66</v>
      </c>
    </row>
    <row r="61" spans="1:11" x14ac:dyDescent="0.3">
      <c r="A61" s="12">
        <v>816002451</v>
      </c>
      <c r="B61" s="12" t="s">
        <v>17</v>
      </c>
      <c r="C61" s="12">
        <v>20466</v>
      </c>
      <c r="D61" s="12" t="str">
        <f t="shared" si="0"/>
        <v>CAL620466</v>
      </c>
      <c r="E61" s="13">
        <v>45006</v>
      </c>
      <c r="F61" s="14">
        <v>45031</v>
      </c>
      <c r="G61" s="15">
        <v>25000</v>
      </c>
      <c r="H61" s="16">
        <v>25000</v>
      </c>
      <c r="I61" s="12" t="s">
        <v>64</v>
      </c>
      <c r="J61" s="12" t="s">
        <v>65</v>
      </c>
      <c r="K61" s="12" t="s">
        <v>66</v>
      </c>
    </row>
    <row r="62" spans="1:11" x14ac:dyDescent="0.3">
      <c r="A62" s="12">
        <v>816002451</v>
      </c>
      <c r="B62" s="12" t="s">
        <v>17</v>
      </c>
      <c r="C62" s="12">
        <v>20467</v>
      </c>
      <c r="D62" s="12" t="str">
        <f t="shared" si="0"/>
        <v>CAL620467</v>
      </c>
      <c r="E62" s="13">
        <v>45006</v>
      </c>
      <c r="F62" s="14">
        <v>45031</v>
      </c>
      <c r="G62" s="15">
        <v>20800</v>
      </c>
      <c r="H62" s="16">
        <v>20800</v>
      </c>
      <c r="I62" s="12" t="s">
        <v>64</v>
      </c>
      <c r="J62" s="12" t="s">
        <v>65</v>
      </c>
      <c r="K62" s="12" t="s">
        <v>66</v>
      </c>
    </row>
    <row r="63" spans="1:11" x14ac:dyDescent="0.3">
      <c r="A63" s="12">
        <v>816002451</v>
      </c>
      <c r="B63" s="12" t="s">
        <v>17</v>
      </c>
      <c r="C63" s="12">
        <v>20666</v>
      </c>
      <c r="D63" s="12" t="str">
        <f t="shared" si="0"/>
        <v>CAL620666</v>
      </c>
      <c r="E63" s="13">
        <v>45009</v>
      </c>
      <c r="F63" s="14">
        <v>45031</v>
      </c>
      <c r="G63" s="15">
        <v>25000</v>
      </c>
      <c r="H63" s="16">
        <v>25000</v>
      </c>
      <c r="I63" s="12" t="s">
        <v>64</v>
      </c>
      <c r="J63" s="12" t="s">
        <v>65</v>
      </c>
      <c r="K63" s="12" t="s">
        <v>66</v>
      </c>
    </row>
    <row r="64" spans="1:11" x14ac:dyDescent="0.3">
      <c r="A64" s="12">
        <v>816002451</v>
      </c>
      <c r="B64" s="12" t="s">
        <v>17</v>
      </c>
      <c r="C64" s="12">
        <v>20797</v>
      </c>
      <c r="D64" s="12" t="str">
        <f t="shared" si="0"/>
        <v>CAL620797</v>
      </c>
      <c r="E64" s="13">
        <v>45010</v>
      </c>
      <c r="F64" s="14">
        <v>45031</v>
      </c>
      <c r="G64" s="15">
        <v>200000</v>
      </c>
      <c r="H64" s="16">
        <v>200000</v>
      </c>
      <c r="I64" s="12" t="s">
        <v>64</v>
      </c>
      <c r="J64" s="12" t="s">
        <v>65</v>
      </c>
      <c r="K64" s="12" t="s">
        <v>66</v>
      </c>
    </row>
    <row r="65" spans="1:11" x14ac:dyDescent="0.3">
      <c r="A65" s="12">
        <v>816002451</v>
      </c>
      <c r="B65" s="12" t="s">
        <v>17</v>
      </c>
      <c r="C65" s="12">
        <v>20798</v>
      </c>
      <c r="D65" s="12" t="str">
        <f t="shared" si="0"/>
        <v>CAL620798</v>
      </c>
      <c r="E65" s="13">
        <v>45010</v>
      </c>
      <c r="F65" s="14">
        <v>45031</v>
      </c>
      <c r="G65" s="15">
        <v>200000</v>
      </c>
      <c r="H65" s="16">
        <v>200000</v>
      </c>
      <c r="I65" s="12" t="s">
        <v>64</v>
      </c>
      <c r="J65" s="12" t="s">
        <v>65</v>
      </c>
      <c r="K65" s="12" t="s">
        <v>66</v>
      </c>
    </row>
    <row r="66" spans="1:11" x14ac:dyDescent="0.3">
      <c r="A66" s="12">
        <v>816002451</v>
      </c>
      <c r="B66" s="12" t="s">
        <v>17</v>
      </c>
      <c r="C66" s="12">
        <v>20816</v>
      </c>
      <c r="D66" s="12" t="str">
        <f t="shared" ref="D66:D77" si="1">+CONCATENATE(B66,C66)</f>
        <v>CAL620816</v>
      </c>
      <c r="E66" s="13">
        <v>45016</v>
      </c>
      <c r="F66" s="14">
        <v>45031</v>
      </c>
      <c r="G66" s="15">
        <v>25000</v>
      </c>
      <c r="H66" s="16">
        <v>25000</v>
      </c>
      <c r="I66" s="12" t="s">
        <v>64</v>
      </c>
      <c r="J66" s="12" t="s">
        <v>65</v>
      </c>
      <c r="K66" s="12" t="s">
        <v>66</v>
      </c>
    </row>
    <row r="67" spans="1:11" x14ac:dyDescent="0.3">
      <c r="A67" s="12">
        <v>816002451</v>
      </c>
      <c r="B67" s="12" t="s">
        <v>17</v>
      </c>
      <c r="C67" s="12">
        <v>20961</v>
      </c>
      <c r="D67" s="12" t="str">
        <f t="shared" si="1"/>
        <v>CAL620961</v>
      </c>
      <c r="E67" s="13">
        <v>45016</v>
      </c>
      <c r="F67" s="14">
        <v>45031</v>
      </c>
      <c r="G67" s="15">
        <v>25000</v>
      </c>
      <c r="H67" s="16">
        <v>25000</v>
      </c>
      <c r="I67" s="12" t="s">
        <v>64</v>
      </c>
      <c r="J67" s="12" t="s">
        <v>65</v>
      </c>
      <c r="K67" s="12" t="s">
        <v>66</v>
      </c>
    </row>
    <row r="68" spans="1:11" x14ac:dyDescent="0.3">
      <c r="A68" s="12">
        <v>816002451</v>
      </c>
      <c r="B68" s="12" t="s">
        <v>17</v>
      </c>
      <c r="C68" s="12">
        <v>20962</v>
      </c>
      <c r="D68" s="12" t="str">
        <f t="shared" si="1"/>
        <v>CAL620962</v>
      </c>
      <c r="E68" s="13">
        <v>45016</v>
      </c>
      <c r="F68" s="14">
        <v>45031</v>
      </c>
      <c r="G68" s="15">
        <v>25000</v>
      </c>
      <c r="H68" s="16">
        <v>25000</v>
      </c>
      <c r="I68" s="12" t="s">
        <v>64</v>
      </c>
      <c r="J68" s="12" t="s">
        <v>65</v>
      </c>
      <c r="K68" s="12" t="s">
        <v>66</v>
      </c>
    </row>
    <row r="69" spans="1:11" x14ac:dyDescent="0.3">
      <c r="A69" s="12">
        <v>816002451</v>
      </c>
      <c r="B69" s="12" t="s">
        <v>17</v>
      </c>
      <c r="C69" s="12">
        <v>20964</v>
      </c>
      <c r="D69" s="12" t="str">
        <f t="shared" si="1"/>
        <v>CAL620964</v>
      </c>
      <c r="E69" s="13">
        <v>45016</v>
      </c>
      <c r="F69" s="14">
        <v>45031</v>
      </c>
      <c r="G69" s="15">
        <v>25000</v>
      </c>
      <c r="H69" s="16">
        <v>25000</v>
      </c>
      <c r="I69" s="12" t="s">
        <v>64</v>
      </c>
      <c r="J69" s="12" t="s">
        <v>65</v>
      </c>
      <c r="K69" s="12" t="s">
        <v>66</v>
      </c>
    </row>
    <row r="70" spans="1:11" x14ac:dyDescent="0.3">
      <c r="A70" s="12">
        <v>816002451</v>
      </c>
      <c r="B70" s="12" t="s">
        <v>22</v>
      </c>
      <c r="C70" s="12">
        <v>18554</v>
      </c>
      <c r="D70" s="12" t="str">
        <f t="shared" si="1"/>
        <v>CAL718554</v>
      </c>
      <c r="E70" s="13">
        <v>44986</v>
      </c>
      <c r="F70" s="14">
        <v>45031</v>
      </c>
      <c r="G70" s="15">
        <v>25000</v>
      </c>
      <c r="H70" s="16">
        <v>25000</v>
      </c>
      <c r="I70" s="12" t="s">
        <v>64</v>
      </c>
      <c r="J70" s="12" t="s">
        <v>65</v>
      </c>
      <c r="K70" s="12" t="s">
        <v>66</v>
      </c>
    </row>
    <row r="71" spans="1:11" x14ac:dyDescent="0.3">
      <c r="A71" s="12">
        <v>816002451</v>
      </c>
      <c r="B71" s="12" t="s">
        <v>20</v>
      </c>
      <c r="C71" s="12">
        <v>11122</v>
      </c>
      <c r="D71" s="12" t="str">
        <f t="shared" si="1"/>
        <v>CAL911122</v>
      </c>
      <c r="E71" s="13">
        <v>45008</v>
      </c>
      <c r="F71" s="14">
        <v>45031</v>
      </c>
      <c r="G71" s="15">
        <v>25000</v>
      </c>
      <c r="H71" s="16">
        <v>25000</v>
      </c>
      <c r="I71" s="12" t="s">
        <v>64</v>
      </c>
      <c r="J71" s="12" t="s">
        <v>65</v>
      </c>
      <c r="K71" s="12" t="s">
        <v>66</v>
      </c>
    </row>
    <row r="72" spans="1:11" x14ac:dyDescent="0.3">
      <c r="A72" s="12">
        <v>816002451</v>
      </c>
      <c r="B72" s="12" t="s">
        <v>20</v>
      </c>
      <c r="C72" s="12">
        <v>11205</v>
      </c>
      <c r="D72" s="12" t="str">
        <f t="shared" si="1"/>
        <v>CAL911205</v>
      </c>
      <c r="E72" s="13">
        <v>45008</v>
      </c>
      <c r="F72" s="14">
        <v>45031</v>
      </c>
      <c r="G72" s="15">
        <v>25000</v>
      </c>
      <c r="H72" s="16">
        <v>25000</v>
      </c>
      <c r="I72" s="12" t="s">
        <v>64</v>
      </c>
      <c r="J72" s="12" t="s">
        <v>65</v>
      </c>
      <c r="K72" s="12" t="s">
        <v>66</v>
      </c>
    </row>
    <row r="73" spans="1:11" x14ac:dyDescent="0.3">
      <c r="A73" s="12">
        <v>816002451</v>
      </c>
      <c r="B73" s="12" t="s">
        <v>20</v>
      </c>
      <c r="C73" s="12">
        <v>11207</v>
      </c>
      <c r="D73" s="12" t="str">
        <f t="shared" si="1"/>
        <v>CAL911207</v>
      </c>
      <c r="E73" s="13">
        <v>45008</v>
      </c>
      <c r="F73" s="14">
        <v>45031</v>
      </c>
      <c r="G73" s="15">
        <v>25000</v>
      </c>
      <c r="H73" s="16">
        <v>25000</v>
      </c>
      <c r="I73" s="12" t="s">
        <v>64</v>
      </c>
      <c r="J73" s="12" t="s">
        <v>65</v>
      </c>
      <c r="K73" s="12" t="s">
        <v>66</v>
      </c>
    </row>
    <row r="74" spans="1:11" x14ac:dyDescent="0.3">
      <c r="A74" s="12">
        <v>816002451</v>
      </c>
      <c r="B74" s="12" t="s">
        <v>20</v>
      </c>
      <c r="C74" s="12">
        <v>11315</v>
      </c>
      <c r="D74" s="12" t="str">
        <f t="shared" si="1"/>
        <v>CAL911315</v>
      </c>
      <c r="E74" s="13">
        <v>45012</v>
      </c>
      <c r="F74" s="14">
        <v>45031</v>
      </c>
      <c r="G74" s="15">
        <v>25000</v>
      </c>
      <c r="H74" s="16">
        <v>25000</v>
      </c>
      <c r="I74" s="12" t="s">
        <v>64</v>
      </c>
      <c r="J74" s="12" t="s">
        <v>65</v>
      </c>
      <c r="K74" s="12" t="s">
        <v>66</v>
      </c>
    </row>
    <row r="75" spans="1:11" x14ac:dyDescent="0.3">
      <c r="A75" s="12">
        <v>816002451</v>
      </c>
      <c r="B75" s="12" t="s">
        <v>20</v>
      </c>
      <c r="C75" s="12">
        <v>11317</v>
      </c>
      <c r="D75" s="12" t="str">
        <f t="shared" si="1"/>
        <v>CAL911317</v>
      </c>
      <c r="E75" s="13">
        <v>45012</v>
      </c>
      <c r="F75" s="14">
        <v>45031</v>
      </c>
      <c r="G75" s="15">
        <v>25000</v>
      </c>
      <c r="H75" s="16">
        <v>25000</v>
      </c>
      <c r="I75" s="12" t="s">
        <v>64</v>
      </c>
      <c r="J75" s="12" t="s">
        <v>65</v>
      </c>
      <c r="K75" s="12" t="s">
        <v>66</v>
      </c>
    </row>
    <row r="76" spans="1:11" x14ac:dyDescent="0.3">
      <c r="A76" s="12">
        <v>816002451</v>
      </c>
      <c r="B76" s="12" t="s">
        <v>20</v>
      </c>
      <c r="C76" s="12">
        <v>11321</v>
      </c>
      <c r="D76" s="12" t="str">
        <f t="shared" si="1"/>
        <v>CAL911321</v>
      </c>
      <c r="E76" s="13">
        <v>45012</v>
      </c>
      <c r="F76" s="14">
        <v>45031</v>
      </c>
      <c r="G76" s="15">
        <v>25000</v>
      </c>
      <c r="H76" s="16">
        <v>25000</v>
      </c>
      <c r="I76" s="12" t="s">
        <v>64</v>
      </c>
      <c r="J76" s="12" t="s">
        <v>65</v>
      </c>
      <c r="K76" s="12" t="s">
        <v>66</v>
      </c>
    </row>
    <row r="77" spans="1:11" x14ac:dyDescent="0.3">
      <c r="A77" s="12">
        <v>816002451</v>
      </c>
      <c r="B77" s="12" t="s">
        <v>20</v>
      </c>
      <c r="C77" s="12">
        <v>11380</v>
      </c>
      <c r="D77" s="12" t="str">
        <f t="shared" si="1"/>
        <v>CAL911380</v>
      </c>
      <c r="E77" s="13">
        <v>45016</v>
      </c>
      <c r="F77" s="14">
        <v>45031</v>
      </c>
      <c r="G77" s="15">
        <v>20900</v>
      </c>
      <c r="H77" s="16">
        <v>20900</v>
      </c>
      <c r="I77" s="12" t="s">
        <v>64</v>
      </c>
      <c r="J77" s="12" t="s">
        <v>65</v>
      </c>
      <c r="K77" s="12" t="s">
        <v>66</v>
      </c>
    </row>
    <row r="78" spans="1:11" x14ac:dyDescent="0.3">
      <c r="H78" s="28">
        <f>SUM(H2:H77)</f>
        <v>6981443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0"/>
  <sheetViews>
    <sheetView zoomScale="90" zoomScaleNormal="90" workbookViewId="0">
      <pane ySplit="5" topLeftCell="A63" activePane="bottomLeft" state="frozen"/>
      <selection activeCell="A5" sqref="A5"/>
      <selection pane="bottomLeft" activeCell="K83" sqref="K83"/>
    </sheetView>
  </sheetViews>
  <sheetFormatPr baseColWidth="10" defaultRowHeight="14.4" x14ac:dyDescent="0.3"/>
  <cols>
    <col min="1" max="1" width="7.21875" customWidth="1"/>
    <col min="2" max="2" width="9.21875" customWidth="1"/>
    <col min="3" max="3" width="13.77734375" customWidth="1"/>
    <col min="4" max="9" width="11.5546875" customWidth="1"/>
    <col min="10" max="10" width="14.44140625" customWidth="1"/>
    <col min="11" max="11" width="12.5546875" customWidth="1"/>
    <col min="12" max="12" width="11.5546875" style="6" customWidth="1"/>
    <col min="13" max="13" width="12.21875" bestFit="1" customWidth="1"/>
    <col min="14" max="14" width="14.5546875" customWidth="1"/>
  </cols>
  <sheetData>
    <row r="1" spans="1:17" x14ac:dyDescent="0.3">
      <c r="A1" s="1" t="s">
        <v>0</v>
      </c>
      <c r="B1" s="1"/>
      <c r="C1" s="1"/>
      <c r="D1" s="1"/>
      <c r="E1" s="2"/>
      <c r="F1" s="2"/>
      <c r="G1" s="3"/>
      <c r="H1" s="2"/>
      <c r="I1" s="2"/>
      <c r="J1" s="2"/>
      <c r="K1" s="2"/>
      <c r="L1" s="4"/>
      <c r="M1" s="2"/>
      <c r="N1" s="2"/>
      <c r="O1" s="2"/>
    </row>
    <row r="2" spans="1:17" x14ac:dyDescent="0.3">
      <c r="A2" s="1" t="s">
        <v>1</v>
      </c>
      <c r="B2" s="1"/>
      <c r="C2" s="1"/>
      <c r="D2" s="1"/>
      <c r="E2" s="2"/>
      <c r="F2" s="2"/>
      <c r="G2" s="3"/>
      <c r="H2" s="2"/>
      <c r="I2" s="2"/>
      <c r="J2" s="2"/>
      <c r="K2" s="2"/>
      <c r="L2" s="4"/>
      <c r="M2" s="2"/>
      <c r="N2" s="2"/>
      <c r="O2" s="2"/>
    </row>
    <row r="3" spans="1:17" x14ac:dyDescent="0.3">
      <c r="G3" s="5"/>
    </row>
    <row r="4" spans="1:17" x14ac:dyDescent="0.3">
      <c r="G4" s="5"/>
      <c r="L4" s="7">
        <f>+[1]COLSANITAS!M4</f>
        <v>45046</v>
      </c>
      <c r="M4" s="8"/>
    </row>
    <row r="5" spans="1:17" x14ac:dyDescent="0.3">
      <c r="A5" s="9" t="s">
        <v>2</v>
      </c>
      <c r="B5" s="9" t="s">
        <v>3</v>
      </c>
      <c r="C5" s="9"/>
      <c r="D5" s="9" t="s">
        <v>4</v>
      </c>
      <c r="E5" s="9" t="s">
        <v>5</v>
      </c>
      <c r="F5" s="9" t="s">
        <v>6</v>
      </c>
      <c r="G5" s="9" t="s">
        <v>7</v>
      </c>
      <c r="H5" s="10" t="s">
        <v>8</v>
      </c>
      <c r="I5" s="9" t="s">
        <v>9</v>
      </c>
      <c r="J5" s="9" t="s">
        <v>10</v>
      </c>
      <c r="K5" s="9" t="s">
        <v>11</v>
      </c>
      <c r="L5" s="11" t="s">
        <v>12</v>
      </c>
      <c r="M5" s="9" t="s">
        <v>13</v>
      </c>
      <c r="N5" s="9" t="s">
        <v>14</v>
      </c>
      <c r="O5" s="9" t="s">
        <v>15</v>
      </c>
      <c r="P5" s="9" t="s">
        <v>16</v>
      </c>
    </row>
    <row r="6" spans="1:17" s="21" customFormat="1" x14ac:dyDescent="0.3">
      <c r="A6" s="12" t="s">
        <v>17</v>
      </c>
      <c r="B6" s="12">
        <v>18692</v>
      </c>
      <c r="C6" s="12" t="str">
        <f t="shared" ref="C6" si="0">+CONCATENATE(A6,B6)</f>
        <v>CAL618692</v>
      </c>
      <c r="D6" s="13">
        <v>44914</v>
      </c>
      <c r="E6" s="14">
        <v>44928</v>
      </c>
      <c r="F6" s="14">
        <f>+E6+60</f>
        <v>44988</v>
      </c>
      <c r="G6" s="15">
        <v>21300</v>
      </c>
      <c r="H6" s="16"/>
      <c r="I6" s="16"/>
      <c r="J6" s="16"/>
      <c r="K6" s="16">
        <f>+G6-H6-I6-J6</f>
        <v>21300</v>
      </c>
      <c r="L6" s="22">
        <f>+$L$4-F6</f>
        <v>58</v>
      </c>
      <c r="M6" s="17" t="str">
        <f t="shared" ref="M6" si="1">IF(L6&lt;0,"CORRIENTE",IF(L6&lt;=90,IF(L6="","SIN RADICAR",IF(L6&lt;=30,"0 a 30",IF(L6&lt;=60,"31 a 60",IF(L6&lt;=90,"61 a 90",0)))),IF(L6&lt;=240,IF(L6&lt;=120,"91 a 120",IF(L6&lt;=150,"121 a 150",IF(L6&lt;=180,"151 a 180",IF(L6&lt;=210,"181 a 210",IF(L6&lt;=240,"211 a 240",0))))),IF(L6&lt;=270,"241 a 270",IF(L6&lt;=300,"271 a 300",IF(L6&lt;=330,"301 a 330",IF(L6&lt;=360,"331 a 360",IF(L6&gt;360,"Mas de 360",0))))))))</f>
        <v>31 a 60</v>
      </c>
      <c r="N6" s="18"/>
      <c r="O6" s="14"/>
      <c r="P6" s="19"/>
      <c r="Q6" s="20"/>
    </row>
    <row r="7" spans="1:17" s="21" customFormat="1" x14ac:dyDescent="0.3">
      <c r="A7" s="12" t="s">
        <v>20</v>
      </c>
      <c r="B7" s="12">
        <v>8541</v>
      </c>
      <c r="C7" s="12" t="str">
        <f t="shared" ref="C7:C8" si="2">+CONCATENATE(A7,B7)</f>
        <v>CAL98541</v>
      </c>
      <c r="D7" s="13">
        <v>44922</v>
      </c>
      <c r="E7" s="14">
        <v>44928</v>
      </c>
      <c r="F7" s="14">
        <f>+E7+60</f>
        <v>44988</v>
      </c>
      <c r="G7" s="15">
        <v>25000</v>
      </c>
      <c r="H7" s="16"/>
      <c r="I7" s="16">
        <v>20874</v>
      </c>
      <c r="J7" s="16">
        <v>426</v>
      </c>
      <c r="K7" s="16">
        <f>+G7-H7-I7-J7</f>
        <v>3700</v>
      </c>
      <c r="L7" s="22">
        <f>+$L$4-F7</f>
        <v>58</v>
      </c>
      <c r="M7" s="17" t="str">
        <f t="shared" ref="M7:M8" si="3">IF(L7&lt;0,"CORRIENTE",IF(L7&lt;=90,IF(L7="","SIN RADICAR",IF(L7&lt;=30,"0 a 30",IF(L7&lt;=60,"31 a 60",IF(L7&lt;=90,"61 a 90",0)))),IF(L7&lt;=240,IF(L7&lt;=120,"91 a 120",IF(L7&lt;=150,"121 a 150",IF(L7&lt;=180,"151 a 180",IF(L7&lt;=210,"181 a 210",IF(L7&lt;=240,"211 a 240",0))))),IF(L7&lt;=270,"241 a 270",IF(L7&lt;=300,"271 a 300",IF(L7&lt;=330,"301 a 330",IF(L7&lt;=360,"331 a 360",IF(L7&gt;360,"Mas de 360",0))))))))</f>
        <v>31 a 60</v>
      </c>
      <c r="N7" s="18" t="s">
        <v>18</v>
      </c>
      <c r="O7" s="14">
        <v>45007</v>
      </c>
      <c r="P7" s="19"/>
      <c r="Q7" s="20"/>
    </row>
    <row r="8" spans="1:17" s="21" customFormat="1" x14ac:dyDescent="0.3">
      <c r="A8" s="12" t="s">
        <v>20</v>
      </c>
      <c r="B8" s="12">
        <v>9117</v>
      </c>
      <c r="C8" s="12" t="str">
        <f t="shared" si="2"/>
        <v>CAL99117</v>
      </c>
      <c r="D8" s="13">
        <v>44944</v>
      </c>
      <c r="E8" s="14">
        <v>44959</v>
      </c>
      <c r="F8" s="14">
        <f>+E8+60</f>
        <v>45019</v>
      </c>
      <c r="G8" s="15">
        <v>25000</v>
      </c>
      <c r="H8" s="16"/>
      <c r="I8" s="16"/>
      <c r="J8" s="16"/>
      <c r="K8" s="16">
        <f>+G8-H8-I8-J8</f>
        <v>25000</v>
      </c>
      <c r="L8" s="22">
        <f>+$L$4-F8</f>
        <v>27</v>
      </c>
      <c r="M8" s="17" t="str">
        <f t="shared" si="3"/>
        <v>0 a 30</v>
      </c>
      <c r="N8" s="18"/>
      <c r="O8" s="14"/>
      <c r="P8" s="19"/>
      <c r="Q8" s="20"/>
    </row>
    <row r="9" spans="1:17" s="21" customFormat="1" x14ac:dyDescent="0.3">
      <c r="A9" s="12" t="s">
        <v>19</v>
      </c>
      <c r="B9" s="12">
        <v>6096</v>
      </c>
      <c r="C9" s="12" t="str">
        <f t="shared" ref="C9:C71" si="4">+CONCATENATE(A9,B9)</f>
        <v>CAL36096</v>
      </c>
      <c r="D9" s="13">
        <v>44981</v>
      </c>
      <c r="E9" s="14">
        <v>44986</v>
      </c>
      <c r="F9" s="14">
        <f>+E9+60</f>
        <v>45046</v>
      </c>
      <c r="G9" s="15">
        <v>2229899</v>
      </c>
      <c r="H9" s="16"/>
      <c r="I9" s="16"/>
      <c r="J9" s="16"/>
      <c r="K9" s="16">
        <f>+G9-H9-I9-J9</f>
        <v>2229899</v>
      </c>
      <c r="L9" s="17">
        <f>+$L$4-F9</f>
        <v>0</v>
      </c>
      <c r="M9" s="17" t="str">
        <f t="shared" ref="M9:M70" si="5">IF(L9&lt;0,"CORRIENTE",IF(L9&lt;=90,IF(L9="","SIN RADICAR",IF(L9&lt;=30,"0 a 30",IF(L9&lt;=60,"31 a 60",IF(L9&lt;=90,"61 a 90",0)))),IF(L9&lt;=240,IF(L9&lt;=120,"91 a 120",IF(L9&lt;=150,"121 a 150",IF(L9&lt;=180,"151 a 180",IF(L9&lt;=210,"181 a 210",IF(L9&lt;=240,"211 a 240",0))))),IF(L9&lt;=270,"241 a 270",IF(L9&lt;=300,"271 a 300",IF(L9&lt;=330,"301 a 330",IF(L9&lt;=360,"331 a 360",IF(L9&gt;360,"Mas de 360",0))))))))</f>
        <v>0 a 30</v>
      </c>
      <c r="N9" s="18"/>
      <c r="O9" s="14"/>
      <c r="P9" s="19"/>
      <c r="Q9" s="20"/>
    </row>
    <row r="10" spans="1:17" s="21" customFormat="1" x14ac:dyDescent="0.3">
      <c r="A10" s="12" t="s">
        <v>21</v>
      </c>
      <c r="B10" s="12">
        <v>4508</v>
      </c>
      <c r="C10" s="12" t="str">
        <f t="shared" si="4"/>
        <v>CAL54508</v>
      </c>
      <c r="D10" s="13">
        <v>44975</v>
      </c>
      <c r="E10" s="14">
        <v>44986</v>
      </c>
      <c r="F10" s="14">
        <f>+E10+60</f>
        <v>45046</v>
      </c>
      <c r="G10" s="15">
        <v>25000</v>
      </c>
      <c r="H10" s="16"/>
      <c r="I10" s="16"/>
      <c r="J10" s="16"/>
      <c r="K10" s="16">
        <f>+G10-H10-I10-J10</f>
        <v>25000</v>
      </c>
      <c r="L10" s="17">
        <f>+$L$4-F10</f>
        <v>0</v>
      </c>
      <c r="M10" s="17" t="str">
        <f t="shared" si="5"/>
        <v>0 a 30</v>
      </c>
      <c r="N10" s="18"/>
      <c r="O10" s="14"/>
      <c r="P10" s="19"/>
      <c r="Q10" s="20"/>
    </row>
    <row r="11" spans="1:17" s="21" customFormat="1" x14ac:dyDescent="0.3">
      <c r="A11" s="12" t="s">
        <v>21</v>
      </c>
      <c r="B11" s="12">
        <v>4509</v>
      </c>
      <c r="C11" s="12" t="str">
        <f t="shared" si="4"/>
        <v>CAL54509</v>
      </c>
      <c r="D11" s="13">
        <v>44975</v>
      </c>
      <c r="E11" s="14">
        <v>44986</v>
      </c>
      <c r="F11" s="14">
        <f>+E11+60</f>
        <v>45046</v>
      </c>
      <c r="G11" s="15">
        <v>205000</v>
      </c>
      <c r="H11" s="16"/>
      <c r="I11" s="16"/>
      <c r="J11" s="16"/>
      <c r="K11" s="16">
        <f>+G11-H11-I11-J11</f>
        <v>205000</v>
      </c>
      <c r="L11" s="17">
        <f>+$L$4-F11</f>
        <v>0</v>
      </c>
      <c r="M11" s="17" t="str">
        <f t="shared" si="5"/>
        <v>0 a 30</v>
      </c>
      <c r="N11" s="18"/>
      <c r="O11" s="14"/>
      <c r="P11" s="19"/>
      <c r="Q11" s="20"/>
    </row>
    <row r="12" spans="1:17" s="21" customFormat="1" x14ac:dyDescent="0.3">
      <c r="A12" s="12" t="s">
        <v>21</v>
      </c>
      <c r="B12" s="12">
        <v>4510</v>
      </c>
      <c r="C12" s="12" t="str">
        <f t="shared" si="4"/>
        <v>CAL54510</v>
      </c>
      <c r="D12" s="13">
        <v>44975</v>
      </c>
      <c r="E12" s="14">
        <v>44986</v>
      </c>
      <c r="F12" s="14">
        <f>+E12+60</f>
        <v>45046</v>
      </c>
      <c r="G12" s="15">
        <v>25000</v>
      </c>
      <c r="H12" s="16"/>
      <c r="I12" s="16"/>
      <c r="J12" s="16"/>
      <c r="K12" s="16">
        <f>+G12-H12-I12-J12</f>
        <v>25000</v>
      </c>
      <c r="L12" s="17">
        <f>+$L$4-F12</f>
        <v>0</v>
      </c>
      <c r="M12" s="17" t="str">
        <f t="shared" si="5"/>
        <v>0 a 30</v>
      </c>
      <c r="N12" s="18"/>
      <c r="O12" s="14"/>
      <c r="P12" s="19"/>
      <c r="Q12" s="20"/>
    </row>
    <row r="13" spans="1:17" s="21" customFormat="1" x14ac:dyDescent="0.3">
      <c r="A13" s="12" t="s">
        <v>21</v>
      </c>
      <c r="B13" s="12">
        <v>4511</v>
      </c>
      <c r="C13" s="12" t="str">
        <f t="shared" si="4"/>
        <v>CAL54511</v>
      </c>
      <c r="D13" s="13">
        <v>44975</v>
      </c>
      <c r="E13" s="14">
        <v>44986</v>
      </c>
      <c r="F13" s="14">
        <f>+E13+60</f>
        <v>45046</v>
      </c>
      <c r="G13" s="15">
        <v>25000</v>
      </c>
      <c r="H13" s="16"/>
      <c r="I13" s="16"/>
      <c r="J13" s="16"/>
      <c r="K13" s="16">
        <f>+G13-H13-I13-J13</f>
        <v>25000</v>
      </c>
      <c r="L13" s="17">
        <f>+$L$4-F13</f>
        <v>0</v>
      </c>
      <c r="M13" s="17" t="str">
        <f t="shared" si="5"/>
        <v>0 a 30</v>
      </c>
      <c r="N13" s="18"/>
      <c r="O13" s="14"/>
      <c r="P13" s="19"/>
      <c r="Q13" s="20"/>
    </row>
    <row r="14" spans="1:17" s="21" customFormat="1" x14ac:dyDescent="0.3">
      <c r="A14" s="12" t="s">
        <v>21</v>
      </c>
      <c r="B14" s="12">
        <v>4657</v>
      </c>
      <c r="C14" s="12" t="str">
        <f t="shared" si="4"/>
        <v>CAL54657</v>
      </c>
      <c r="D14" s="13">
        <v>44977</v>
      </c>
      <c r="E14" s="14">
        <v>44986</v>
      </c>
      <c r="F14" s="14">
        <f>+E14+60</f>
        <v>45046</v>
      </c>
      <c r="G14" s="15">
        <v>85000</v>
      </c>
      <c r="H14" s="16"/>
      <c r="I14" s="16"/>
      <c r="J14" s="16"/>
      <c r="K14" s="16">
        <f>+G14-H14-I14-J14</f>
        <v>85000</v>
      </c>
      <c r="L14" s="17">
        <f>+$L$4-F14</f>
        <v>0</v>
      </c>
      <c r="M14" s="17" t="str">
        <f t="shared" si="5"/>
        <v>0 a 30</v>
      </c>
      <c r="N14" s="18"/>
      <c r="O14" s="14"/>
      <c r="P14" s="19"/>
      <c r="Q14" s="20"/>
    </row>
    <row r="15" spans="1:17" s="21" customFormat="1" x14ac:dyDescent="0.3">
      <c r="A15" s="12" t="s">
        <v>21</v>
      </c>
      <c r="B15" s="12">
        <v>4785</v>
      </c>
      <c r="C15" s="12" t="str">
        <f t="shared" si="4"/>
        <v>CAL54785</v>
      </c>
      <c r="D15" s="13">
        <v>44980</v>
      </c>
      <c r="E15" s="14">
        <v>44986</v>
      </c>
      <c r="F15" s="14">
        <f>+E15+60</f>
        <v>45046</v>
      </c>
      <c r="G15" s="15">
        <v>25000</v>
      </c>
      <c r="H15" s="16"/>
      <c r="I15" s="16"/>
      <c r="J15" s="16"/>
      <c r="K15" s="16">
        <f>+G15-H15-I15-J15</f>
        <v>25000</v>
      </c>
      <c r="L15" s="17">
        <f>+$L$4-F15</f>
        <v>0</v>
      </c>
      <c r="M15" s="17" t="str">
        <f t="shared" si="5"/>
        <v>0 a 30</v>
      </c>
      <c r="N15" s="18"/>
      <c r="O15" s="14"/>
      <c r="P15" s="19"/>
      <c r="Q15" s="20"/>
    </row>
    <row r="16" spans="1:17" s="21" customFormat="1" x14ac:dyDescent="0.3">
      <c r="A16" s="12" t="s">
        <v>21</v>
      </c>
      <c r="B16" s="12">
        <v>4786</v>
      </c>
      <c r="C16" s="12" t="str">
        <f t="shared" si="4"/>
        <v>CAL54786</v>
      </c>
      <c r="D16" s="13">
        <v>44980</v>
      </c>
      <c r="E16" s="14">
        <v>44986</v>
      </c>
      <c r="F16" s="14">
        <f>+E16+60</f>
        <v>45046</v>
      </c>
      <c r="G16" s="15">
        <v>25000</v>
      </c>
      <c r="H16" s="16"/>
      <c r="I16" s="16"/>
      <c r="J16" s="16"/>
      <c r="K16" s="16">
        <f>+G16-H16-I16-J16</f>
        <v>25000</v>
      </c>
      <c r="L16" s="17">
        <f>+$L$4-F16</f>
        <v>0</v>
      </c>
      <c r="M16" s="17" t="str">
        <f t="shared" si="5"/>
        <v>0 a 30</v>
      </c>
      <c r="N16" s="18"/>
      <c r="O16" s="14"/>
      <c r="P16" s="19"/>
      <c r="Q16" s="20"/>
    </row>
    <row r="17" spans="1:17" s="21" customFormat="1" x14ac:dyDescent="0.3">
      <c r="A17" s="12" t="s">
        <v>21</v>
      </c>
      <c r="B17" s="12">
        <v>4788</v>
      </c>
      <c r="C17" s="12" t="str">
        <f t="shared" si="4"/>
        <v>CAL54788</v>
      </c>
      <c r="D17" s="13">
        <v>44980</v>
      </c>
      <c r="E17" s="14">
        <v>44986</v>
      </c>
      <c r="F17" s="14">
        <f>+E17+60</f>
        <v>45046</v>
      </c>
      <c r="G17" s="15">
        <v>200000</v>
      </c>
      <c r="H17" s="16"/>
      <c r="I17" s="16"/>
      <c r="J17" s="16"/>
      <c r="K17" s="16">
        <f>+G17-H17-I17-J17</f>
        <v>200000</v>
      </c>
      <c r="L17" s="17">
        <f>+$L$4-F17</f>
        <v>0</v>
      </c>
      <c r="M17" s="17" t="str">
        <f t="shared" si="5"/>
        <v>0 a 30</v>
      </c>
      <c r="N17" s="18"/>
      <c r="O17" s="14"/>
      <c r="P17" s="19"/>
      <c r="Q17" s="20"/>
    </row>
    <row r="18" spans="1:17" s="21" customFormat="1" x14ac:dyDescent="0.3">
      <c r="A18" s="12" t="s">
        <v>21</v>
      </c>
      <c r="B18" s="12">
        <v>4949</v>
      </c>
      <c r="C18" s="12" t="str">
        <f t="shared" si="4"/>
        <v>CAL54949</v>
      </c>
      <c r="D18" s="13">
        <v>44980</v>
      </c>
      <c r="E18" s="14">
        <v>44986</v>
      </c>
      <c r="F18" s="14">
        <f>+E18+60</f>
        <v>45046</v>
      </c>
      <c r="G18" s="15">
        <v>210000</v>
      </c>
      <c r="H18" s="16"/>
      <c r="I18" s="16"/>
      <c r="J18" s="16"/>
      <c r="K18" s="16">
        <f>+G18-H18-I18-J18</f>
        <v>210000</v>
      </c>
      <c r="L18" s="17">
        <f>+$L$4-F18</f>
        <v>0</v>
      </c>
      <c r="M18" s="17" t="str">
        <f t="shared" si="5"/>
        <v>0 a 30</v>
      </c>
      <c r="N18" s="18"/>
      <c r="O18" s="14"/>
      <c r="P18" s="19"/>
      <c r="Q18" s="20"/>
    </row>
    <row r="19" spans="1:17" s="21" customFormat="1" x14ac:dyDescent="0.3">
      <c r="A19" s="12" t="s">
        <v>21</v>
      </c>
      <c r="B19" s="12">
        <v>4950</v>
      </c>
      <c r="C19" s="12" t="str">
        <f t="shared" si="4"/>
        <v>CAL54950</v>
      </c>
      <c r="D19" s="13">
        <v>44980</v>
      </c>
      <c r="E19" s="14">
        <v>44986</v>
      </c>
      <c r="F19" s="14">
        <f>+E19+60</f>
        <v>45046</v>
      </c>
      <c r="G19" s="15">
        <v>25000</v>
      </c>
      <c r="H19" s="16"/>
      <c r="I19" s="16"/>
      <c r="J19" s="16"/>
      <c r="K19" s="16">
        <f>+G19-H19-I19-J19</f>
        <v>25000</v>
      </c>
      <c r="L19" s="17">
        <f>+$L$4-F19</f>
        <v>0</v>
      </c>
      <c r="M19" s="17" t="str">
        <f t="shared" si="5"/>
        <v>0 a 30</v>
      </c>
      <c r="N19" s="18"/>
      <c r="O19" s="14"/>
      <c r="P19" s="19"/>
      <c r="Q19" s="20"/>
    </row>
    <row r="20" spans="1:17" s="21" customFormat="1" x14ac:dyDescent="0.3">
      <c r="A20" s="12" t="s">
        <v>21</v>
      </c>
      <c r="B20" s="12">
        <v>5054</v>
      </c>
      <c r="C20" s="12" t="str">
        <f t="shared" si="4"/>
        <v>CAL55054</v>
      </c>
      <c r="D20" s="13">
        <v>44981</v>
      </c>
      <c r="E20" s="14">
        <v>44986</v>
      </c>
      <c r="F20" s="14">
        <f>+E20+60</f>
        <v>45046</v>
      </c>
      <c r="G20" s="15">
        <v>85000</v>
      </c>
      <c r="H20" s="16"/>
      <c r="I20" s="16"/>
      <c r="J20" s="16"/>
      <c r="K20" s="16">
        <f>+G20-H20-I20-J20</f>
        <v>85000</v>
      </c>
      <c r="L20" s="17">
        <f>+$L$4-F20</f>
        <v>0</v>
      </c>
      <c r="M20" s="17" t="str">
        <f t="shared" si="5"/>
        <v>0 a 30</v>
      </c>
      <c r="N20" s="18"/>
      <c r="O20" s="14"/>
      <c r="P20" s="19"/>
      <c r="Q20" s="20"/>
    </row>
    <row r="21" spans="1:17" s="21" customFormat="1" x14ac:dyDescent="0.3">
      <c r="A21" s="12" t="s">
        <v>21</v>
      </c>
      <c r="B21" s="12">
        <v>5156</v>
      </c>
      <c r="C21" s="12" t="str">
        <f t="shared" si="4"/>
        <v>CAL55156</v>
      </c>
      <c r="D21" s="13">
        <v>44984</v>
      </c>
      <c r="E21" s="14">
        <v>44986</v>
      </c>
      <c r="F21" s="14">
        <f>+E21+60</f>
        <v>45046</v>
      </c>
      <c r="G21" s="15">
        <v>210000</v>
      </c>
      <c r="H21" s="16"/>
      <c r="I21" s="16"/>
      <c r="J21" s="16"/>
      <c r="K21" s="16">
        <f>+G21-H21-I21-J21</f>
        <v>210000</v>
      </c>
      <c r="L21" s="17">
        <f>+$L$4-F21</f>
        <v>0</v>
      </c>
      <c r="M21" s="17" t="str">
        <f t="shared" si="5"/>
        <v>0 a 30</v>
      </c>
      <c r="N21" s="18"/>
      <c r="O21" s="14"/>
      <c r="P21" s="19"/>
      <c r="Q21" s="20"/>
    </row>
    <row r="22" spans="1:17" s="21" customFormat="1" x14ac:dyDescent="0.3">
      <c r="A22" s="12" t="s">
        <v>21</v>
      </c>
      <c r="B22" s="12">
        <v>5157</v>
      </c>
      <c r="C22" s="12" t="str">
        <f t="shared" si="4"/>
        <v>CAL55157</v>
      </c>
      <c r="D22" s="13">
        <v>44984</v>
      </c>
      <c r="E22" s="14">
        <v>44986</v>
      </c>
      <c r="F22" s="14">
        <f>+E22+60</f>
        <v>45046</v>
      </c>
      <c r="G22" s="15">
        <v>25000</v>
      </c>
      <c r="H22" s="16"/>
      <c r="I22" s="16"/>
      <c r="J22" s="16"/>
      <c r="K22" s="16">
        <f>+G22-H22-I22-J22</f>
        <v>25000</v>
      </c>
      <c r="L22" s="17">
        <f>+$L$4-F22</f>
        <v>0</v>
      </c>
      <c r="M22" s="17" t="str">
        <f t="shared" si="5"/>
        <v>0 a 30</v>
      </c>
      <c r="N22" s="18"/>
      <c r="O22" s="14"/>
      <c r="P22" s="19"/>
      <c r="Q22" s="20"/>
    </row>
    <row r="23" spans="1:17" s="21" customFormat="1" x14ac:dyDescent="0.3">
      <c r="A23" s="12" t="s">
        <v>21</v>
      </c>
      <c r="B23" s="12">
        <v>5158</v>
      </c>
      <c r="C23" s="12" t="str">
        <f t="shared" si="4"/>
        <v>CAL55158</v>
      </c>
      <c r="D23" s="13">
        <v>44984</v>
      </c>
      <c r="E23" s="14">
        <v>44986</v>
      </c>
      <c r="F23" s="14">
        <f>+E23+60</f>
        <v>45046</v>
      </c>
      <c r="G23" s="15">
        <v>25000</v>
      </c>
      <c r="H23" s="16"/>
      <c r="I23" s="16"/>
      <c r="J23" s="16"/>
      <c r="K23" s="16">
        <f>+G23-H23-I23-J23</f>
        <v>25000</v>
      </c>
      <c r="L23" s="17">
        <f>+$L$4-F23</f>
        <v>0</v>
      </c>
      <c r="M23" s="17" t="str">
        <f t="shared" si="5"/>
        <v>0 a 30</v>
      </c>
      <c r="N23" s="18"/>
      <c r="O23" s="14"/>
      <c r="P23" s="19"/>
      <c r="Q23" s="20"/>
    </row>
    <row r="24" spans="1:17" s="21" customFormat="1" x14ac:dyDescent="0.3">
      <c r="A24" s="12" t="s">
        <v>17</v>
      </c>
      <c r="B24" s="12">
        <v>19048</v>
      </c>
      <c r="C24" s="12" t="str">
        <f t="shared" si="4"/>
        <v>CAL619048</v>
      </c>
      <c r="D24" s="13">
        <v>44965</v>
      </c>
      <c r="E24" s="14">
        <v>44986</v>
      </c>
      <c r="F24" s="14">
        <f>+E24+60</f>
        <v>45046</v>
      </c>
      <c r="G24" s="15">
        <v>25000</v>
      </c>
      <c r="H24" s="16"/>
      <c r="I24" s="16"/>
      <c r="J24" s="16"/>
      <c r="K24" s="16">
        <f>+G24-H24-I24-J24</f>
        <v>25000</v>
      </c>
      <c r="L24" s="17">
        <f>+$L$4-F24</f>
        <v>0</v>
      </c>
      <c r="M24" s="17" t="str">
        <f t="shared" si="5"/>
        <v>0 a 30</v>
      </c>
      <c r="N24" s="18"/>
      <c r="O24" s="14"/>
      <c r="P24" s="19"/>
      <c r="Q24" s="20"/>
    </row>
    <row r="25" spans="1:17" s="21" customFormat="1" x14ac:dyDescent="0.3">
      <c r="A25" s="12" t="s">
        <v>17</v>
      </c>
      <c r="B25" s="12">
        <v>19056</v>
      </c>
      <c r="C25" s="12" t="str">
        <f t="shared" si="4"/>
        <v>CAL619056</v>
      </c>
      <c r="D25" s="13">
        <v>44965</v>
      </c>
      <c r="E25" s="14">
        <v>44986</v>
      </c>
      <c r="F25" s="14">
        <f>+E25+60</f>
        <v>45046</v>
      </c>
      <c r="G25" s="15">
        <v>25000</v>
      </c>
      <c r="H25" s="16"/>
      <c r="I25" s="16"/>
      <c r="J25" s="16"/>
      <c r="K25" s="16">
        <f>+G25-H25-I25-J25</f>
        <v>25000</v>
      </c>
      <c r="L25" s="17">
        <f>+$L$4-F25</f>
        <v>0</v>
      </c>
      <c r="M25" s="17" t="str">
        <f t="shared" si="5"/>
        <v>0 a 30</v>
      </c>
      <c r="N25" s="18"/>
      <c r="O25" s="14"/>
      <c r="P25" s="19"/>
      <c r="Q25" s="20"/>
    </row>
    <row r="26" spans="1:17" s="21" customFormat="1" x14ac:dyDescent="0.3">
      <c r="A26" s="12" t="s">
        <v>17</v>
      </c>
      <c r="B26" s="12">
        <v>19161</v>
      </c>
      <c r="C26" s="12" t="str">
        <f t="shared" si="4"/>
        <v>CAL619161</v>
      </c>
      <c r="D26" s="13">
        <v>44967</v>
      </c>
      <c r="E26" s="14">
        <v>44986</v>
      </c>
      <c r="F26" s="14">
        <f>+E26+60</f>
        <v>45046</v>
      </c>
      <c r="G26" s="15">
        <v>172100</v>
      </c>
      <c r="H26" s="16"/>
      <c r="I26" s="16"/>
      <c r="J26" s="16"/>
      <c r="K26" s="16">
        <f>+G26-H26-I26-J26</f>
        <v>172100</v>
      </c>
      <c r="L26" s="17">
        <f>+$L$4-F26</f>
        <v>0</v>
      </c>
      <c r="M26" s="17" t="str">
        <f t="shared" si="5"/>
        <v>0 a 30</v>
      </c>
      <c r="N26" s="18"/>
      <c r="O26" s="14"/>
      <c r="P26" s="19"/>
      <c r="Q26" s="20"/>
    </row>
    <row r="27" spans="1:17" s="21" customFormat="1" x14ac:dyDescent="0.3">
      <c r="A27" s="12" t="s">
        <v>17</v>
      </c>
      <c r="B27" s="12">
        <v>19285</v>
      </c>
      <c r="C27" s="12" t="str">
        <f t="shared" si="4"/>
        <v>CAL619285</v>
      </c>
      <c r="D27" s="13">
        <v>44970</v>
      </c>
      <c r="E27" s="14">
        <v>44986</v>
      </c>
      <c r="F27" s="14">
        <f>+E27+60</f>
        <v>45046</v>
      </c>
      <c r="G27" s="15">
        <v>25000</v>
      </c>
      <c r="H27" s="16"/>
      <c r="I27" s="16"/>
      <c r="J27" s="16"/>
      <c r="K27" s="16">
        <f>+G27-H27-I27-J27</f>
        <v>25000</v>
      </c>
      <c r="L27" s="17">
        <f>+$L$4-F27</f>
        <v>0</v>
      </c>
      <c r="M27" s="17" t="str">
        <f t="shared" si="5"/>
        <v>0 a 30</v>
      </c>
      <c r="N27" s="18"/>
      <c r="O27" s="14"/>
      <c r="P27" s="19"/>
      <c r="Q27" s="20"/>
    </row>
    <row r="28" spans="1:17" s="21" customFormat="1" x14ac:dyDescent="0.3">
      <c r="A28" s="12" t="s">
        <v>17</v>
      </c>
      <c r="B28" s="12">
        <v>19286</v>
      </c>
      <c r="C28" s="12" t="str">
        <f t="shared" si="4"/>
        <v>CAL619286</v>
      </c>
      <c r="D28" s="13">
        <v>44970</v>
      </c>
      <c r="E28" s="14">
        <v>44986</v>
      </c>
      <c r="F28" s="14">
        <f>+E28+60</f>
        <v>45046</v>
      </c>
      <c r="G28" s="15">
        <v>25000</v>
      </c>
      <c r="H28" s="16"/>
      <c r="I28" s="16"/>
      <c r="J28" s="16"/>
      <c r="K28" s="16">
        <f>+G28-H28-I28-J28</f>
        <v>25000</v>
      </c>
      <c r="L28" s="17">
        <f>+$L$4-F28</f>
        <v>0</v>
      </c>
      <c r="M28" s="17" t="str">
        <f t="shared" si="5"/>
        <v>0 a 30</v>
      </c>
      <c r="N28" s="18"/>
      <c r="O28" s="14"/>
      <c r="P28" s="19"/>
      <c r="Q28" s="20"/>
    </row>
    <row r="29" spans="1:17" s="21" customFormat="1" x14ac:dyDescent="0.3">
      <c r="A29" s="12" t="s">
        <v>17</v>
      </c>
      <c r="B29" s="12">
        <v>19349</v>
      </c>
      <c r="C29" s="12" t="str">
        <f t="shared" si="4"/>
        <v>CAL619349</v>
      </c>
      <c r="D29" s="13">
        <v>44971</v>
      </c>
      <c r="E29" s="14">
        <v>44986</v>
      </c>
      <c r="F29" s="14">
        <f>+E29+60</f>
        <v>45046</v>
      </c>
      <c r="G29" s="15">
        <v>25000</v>
      </c>
      <c r="H29" s="16"/>
      <c r="I29" s="16"/>
      <c r="J29" s="16"/>
      <c r="K29" s="16">
        <f>+G29-H29-I29-J29</f>
        <v>25000</v>
      </c>
      <c r="L29" s="17">
        <f>+$L$4-F29</f>
        <v>0</v>
      </c>
      <c r="M29" s="17" t="str">
        <f t="shared" si="5"/>
        <v>0 a 30</v>
      </c>
      <c r="N29" s="18"/>
      <c r="O29" s="14"/>
      <c r="P29" s="19"/>
      <c r="Q29" s="20"/>
    </row>
    <row r="30" spans="1:17" s="21" customFormat="1" x14ac:dyDescent="0.3">
      <c r="A30" s="12" t="s">
        <v>17</v>
      </c>
      <c r="B30" s="12">
        <v>19358</v>
      </c>
      <c r="C30" s="12" t="str">
        <f t="shared" si="4"/>
        <v>CAL619358</v>
      </c>
      <c r="D30" s="13">
        <v>44971</v>
      </c>
      <c r="E30" s="14">
        <v>44986</v>
      </c>
      <c r="F30" s="14">
        <f>+E30+60</f>
        <v>45046</v>
      </c>
      <c r="G30" s="15">
        <v>85000</v>
      </c>
      <c r="H30" s="16"/>
      <c r="I30" s="16"/>
      <c r="J30" s="16"/>
      <c r="K30" s="16">
        <f>+G30-H30-I30-J30</f>
        <v>85000</v>
      </c>
      <c r="L30" s="17">
        <f>+$L$4-F30</f>
        <v>0</v>
      </c>
      <c r="M30" s="17" t="str">
        <f t="shared" si="5"/>
        <v>0 a 30</v>
      </c>
      <c r="N30" s="18"/>
      <c r="O30" s="14"/>
      <c r="P30" s="19"/>
      <c r="Q30" s="20"/>
    </row>
    <row r="31" spans="1:17" s="21" customFormat="1" x14ac:dyDescent="0.3">
      <c r="A31" s="12" t="s">
        <v>17</v>
      </c>
      <c r="B31" s="12">
        <v>19543</v>
      </c>
      <c r="C31" s="12" t="str">
        <f t="shared" si="4"/>
        <v>CAL619543</v>
      </c>
      <c r="D31" s="13">
        <v>44971</v>
      </c>
      <c r="E31" s="14">
        <v>44986</v>
      </c>
      <c r="F31" s="14">
        <f>+E31+60</f>
        <v>45046</v>
      </c>
      <c r="G31" s="15">
        <v>25000</v>
      </c>
      <c r="H31" s="16"/>
      <c r="I31" s="16"/>
      <c r="J31" s="16"/>
      <c r="K31" s="16">
        <f>+G31-H31-I31-J31</f>
        <v>25000</v>
      </c>
      <c r="L31" s="17">
        <f>+$L$4-F31</f>
        <v>0</v>
      </c>
      <c r="M31" s="17" t="str">
        <f t="shared" si="5"/>
        <v>0 a 30</v>
      </c>
      <c r="N31" s="18"/>
      <c r="O31" s="14"/>
      <c r="P31" s="19"/>
      <c r="Q31" s="20"/>
    </row>
    <row r="32" spans="1:17" s="21" customFormat="1" x14ac:dyDescent="0.3">
      <c r="A32" s="12" t="s">
        <v>17</v>
      </c>
      <c r="B32" s="12">
        <v>19588</v>
      </c>
      <c r="C32" s="12" t="str">
        <f t="shared" si="4"/>
        <v>CAL619588</v>
      </c>
      <c r="D32" s="13">
        <v>44971</v>
      </c>
      <c r="E32" s="14">
        <v>44986</v>
      </c>
      <c r="F32" s="14">
        <f>+E32+60</f>
        <v>45046</v>
      </c>
      <c r="G32" s="15">
        <v>25000</v>
      </c>
      <c r="H32" s="16"/>
      <c r="I32" s="16"/>
      <c r="J32" s="16"/>
      <c r="K32" s="16">
        <f>+G32-H32-I32-J32</f>
        <v>25000</v>
      </c>
      <c r="L32" s="17">
        <f>+$L$4-F32</f>
        <v>0</v>
      </c>
      <c r="M32" s="17" t="str">
        <f t="shared" si="5"/>
        <v>0 a 30</v>
      </c>
      <c r="N32" s="18"/>
      <c r="O32" s="14"/>
      <c r="P32" s="19"/>
      <c r="Q32" s="20"/>
    </row>
    <row r="33" spans="1:17" s="21" customFormat="1" x14ac:dyDescent="0.3">
      <c r="A33" s="12" t="s">
        <v>17</v>
      </c>
      <c r="B33" s="12">
        <v>19590</v>
      </c>
      <c r="C33" s="12" t="str">
        <f t="shared" si="4"/>
        <v>CAL619590</v>
      </c>
      <c r="D33" s="13">
        <v>44971</v>
      </c>
      <c r="E33" s="14">
        <v>44986</v>
      </c>
      <c r="F33" s="14">
        <f>+E33+60</f>
        <v>45046</v>
      </c>
      <c r="G33" s="15">
        <v>25000</v>
      </c>
      <c r="H33" s="16"/>
      <c r="I33" s="16"/>
      <c r="J33" s="16"/>
      <c r="K33" s="16">
        <f>+G33-H33-I33-J33</f>
        <v>25000</v>
      </c>
      <c r="L33" s="17">
        <f>+$L$4-F33</f>
        <v>0</v>
      </c>
      <c r="M33" s="17" t="str">
        <f t="shared" si="5"/>
        <v>0 a 30</v>
      </c>
      <c r="N33" s="18"/>
      <c r="O33" s="14"/>
      <c r="P33" s="19"/>
      <c r="Q33" s="20"/>
    </row>
    <row r="34" spans="1:17" s="21" customFormat="1" x14ac:dyDescent="0.3">
      <c r="A34" s="12" t="s">
        <v>17</v>
      </c>
      <c r="B34" s="12">
        <v>19639</v>
      </c>
      <c r="C34" s="12" t="str">
        <f t="shared" si="4"/>
        <v>CAL619639</v>
      </c>
      <c r="D34" s="13">
        <v>44974</v>
      </c>
      <c r="E34" s="14">
        <v>44986</v>
      </c>
      <c r="F34" s="14">
        <f>+E34+60</f>
        <v>45046</v>
      </c>
      <c r="G34" s="15">
        <v>25000</v>
      </c>
      <c r="H34" s="16"/>
      <c r="I34" s="16"/>
      <c r="J34" s="16"/>
      <c r="K34" s="16">
        <f>+G34-H34-I34-J34</f>
        <v>25000</v>
      </c>
      <c r="L34" s="17">
        <f>+$L$4-F34</f>
        <v>0</v>
      </c>
      <c r="M34" s="17" t="str">
        <f t="shared" si="5"/>
        <v>0 a 30</v>
      </c>
      <c r="N34" s="18"/>
      <c r="O34" s="14"/>
      <c r="P34" s="19"/>
      <c r="Q34" s="20"/>
    </row>
    <row r="35" spans="1:17" s="21" customFormat="1" x14ac:dyDescent="0.3">
      <c r="A35" s="12" t="s">
        <v>17</v>
      </c>
      <c r="B35" s="12">
        <v>19888</v>
      </c>
      <c r="C35" s="12" t="str">
        <f t="shared" si="4"/>
        <v>CAL619888</v>
      </c>
      <c r="D35" s="13">
        <v>44985</v>
      </c>
      <c r="E35" s="14">
        <v>44986</v>
      </c>
      <c r="F35" s="14">
        <f>+E35+60</f>
        <v>45046</v>
      </c>
      <c r="G35" s="15">
        <v>25000</v>
      </c>
      <c r="H35" s="16"/>
      <c r="I35" s="16"/>
      <c r="J35" s="16"/>
      <c r="K35" s="16">
        <f>+G35-H35-I35-J35</f>
        <v>25000</v>
      </c>
      <c r="L35" s="17">
        <f>+$L$4-F35</f>
        <v>0</v>
      </c>
      <c r="M35" s="17" t="str">
        <f t="shared" si="5"/>
        <v>0 a 30</v>
      </c>
      <c r="N35" s="18"/>
      <c r="O35" s="14"/>
      <c r="P35" s="19"/>
      <c r="Q35" s="20"/>
    </row>
    <row r="36" spans="1:17" s="21" customFormat="1" x14ac:dyDescent="0.3">
      <c r="A36" s="12" t="s">
        <v>20</v>
      </c>
      <c r="B36" s="12">
        <v>10595</v>
      </c>
      <c r="C36" s="12" t="str">
        <f t="shared" si="4"/>
        <v>CAL910595</v>
      </c>
      <c r="D36" s="13">
        <v>44959</v>
      </c>
      <c r="E36" s="14">
        <v>44986</v>
      </c>
      <c r="F36" s="14">
        <f>+E36+60</f>
        <v>45046</v>
      </c>
      <c r="G36" s="15">
        <v>210000</v>
      </c>
      <c r="H36" s="16"/>
      <c r="I36" s="16"/>
      <c r="J36" s="16"/>
      <c r="K36" s="16">
        <f>+G36-H36-I36-J36</f>
        <v>210000</v>
      </c>
      <c r="L36" s="17">
        <f>+$L$4-F36</f>
        <v>0</v>
      </c>
      <c r="M36" s="17" t="str">
        <f t="shared" si="5"/>
        <v>0 a 30</v>
      </c>
      <c r="N36" s="18"/>
      <c r="O36" s="14"/>
      <c r="P36" s="19"/>
      <c r="Q36" s="20"/>
    </row>
    <row r="37" spans="1:17" s="21" customFormat="1" x14ac:dyDescent="0.3">
      <c r="A37" s="12" t="s">
        <v>20</v>
      </c>
      <c r="B37" s="12">
        <v>10596</v>
      </c>
      <c r="C37" s="12" t="str">
        <f t="shared" si="4"/>
        <v>CAL910596</v>
      </c>
      <c r="D37" s="13">
        <v>44959</v>
      </c>
      <c r="E37" s="14">
        <v>44986</v>
      </c>
      <c r="F37" s="14">
        <f>+E37+60</f>
        <v>45046</v>
      </c>
      <c r="G37" s="15">
        <v>210000</v>
      </c>
      <c r="H37" s="16"/>
      <c r="I37" s="16"/>
      <c r="J37" s="16"/>
      <c r="K37" s="16">
        <f>+G37-H37-I37-J37</f>
        <v>210000</v>
      </c>
      <c r="L37" s="17">
        <f>+$L$4-F37</f>
        <v>0</v>
      </c>
      <c r="M37" s="17" t="str">
        <f t="shared" si="5"/>
        <v>0 a 30</v>
      </c>
      <c r="N37" s="18"/>
      <c r="O37" s="14"/>
      <c r="P37" s="19"/>
      <c r="Q37" s="20"/>
    </row>
    <row r="38" spans="1:17" s="21" customFormat="1" x14ac:dyDescent="0.3">
      <c r="A38" s="12" t="s">
        <v>20</v>
      </c>
      <c r="B38" s="12">
        <v>10654</v>
      </c>
      <c r="C38" s="12" t="str">
        <f t="shared" si="4"/>
        <v>CAL910654</v>
      </c>
      <c r="D38" s="13">
        <v>44963</v>
      </c>
      <c r="E38" s="14">
        <v>44986</v>
      </c>
      <c r="F38" s="14">
        <f>+E38+60</f>
        <v>45046</v>
      </c>
      <c r="G38" s="15">
        <v>25000</v>
      </c>
      <c r="H38" s="16"/>
      <c r="I38" s="16"/>
      <c r="J38" s="16"/>
      <c r="K38" s="16">
        <f>+G38-H38-I38-J38</f>
        <v>25000</v>
      </c>
      <c r="L38" s="17">
        <f>+$L$4-F38</f>
        <v>0</v>
      </c>
      <c r="M38" s="17" t="str">
        <f t="shared" si="5"/>
        <v>0 a 30</v>
      </c>
      <c r="N38" s="18"/>
      <c r="O38" s="14"/>
      <c r="P38" s="19"/>
      <c r="Q38" s="20"/>
    </row>
    <row r="39" spans="1:17" s="21" customFormat="1" x14ac:dyDescent="0.3">
      <c r="A39" s="12" t="s">
        <v>20</v>
      </c>
      <c r="B39" s="12">
        <v>10658</v>
      </c>
      <c r="C39" s="12" t="str">
        <f t="shared" si="4"/>
        <v>CAL910658</v>
      </c>
      <c r="D39" s="13">
        <v>44963</v>
      </c>
      <c r="E39" s="14">
        <v>44986</v>
      </c>
      <c r="F39" s="14">
        <f>+E39+60</f>
        <v>45046</v>
      </c>
      <c r="G39" s="15">
        <v>25000</v>
      </c>
      <c r="H39" s="16"/>
      <c r="I39" s="16"/>
      <c r="J39" s="16"/>
      <c r="K39" s="16">
        <f>+G39-H39-I39-J39</f>
        <v>25000</v>
      </c>
      <c r="L39" s="17">
        <f>+$L$4-F39</f>
        <v>0</v>
      </c>
      <c r="M39" s="17" t="str">
        <f t="shared" si="5"/>
        <v>0 a 30</v>
      </c>
      <c r="N39" s="18"/>
      <c r="O39" s="14"/>
      <c r="P39" s="19"/>
      <c r="Q39" s="20"/>
    </row>
    <row r="40" spans="1:17" s="21" customFormat="1" x14ac:dyDescent="0.3">
      <c r="A40" s="12" t="s">
        <v>20</v>
      </c>
      <c r="B40" s="12">
        <v>10705</v>
      </c>
      <c r="C40" s="12" t="str">
        <f t="shared" si="4"/>
        <v>CAL910705</v>
      </c>
      <c r="D40" s="13">
        <v>44966</v>
      </c>
      <c r="E40" s="14">
        <v>44986</v>
      </c>
      <c r="F40" s="14">
        <f>+E40+60</f>
        <v>45046</v>
      </c>
      <c r="G40" s="15">
        <v>210000</v>
      </c>
      <c r="H40" s="16"/>
      <c r="I40" s="16"/>
      <c r="J40" s="16"/>
      <c r="K40" s="16">
        <f>+G40-H40-I40-J40</f>
        <v>210000</v>
      </c>
      <c r="L40" s="17">
        <f>+$L$4-F40</f>
        <v>0</v>
      </c>
      <c r="M40" s="17" t="str">
        <f t="shared" si="5"/>
        <v>0 a 30</v>
      </c>
      <c r="N40" s="18"/>
      <c r="O40" s="14"/>
      <c r="P40" s="19"/>
      <c r="Q40" s="20"/>
    </row>
    <row r="41" spans="1:17" s="21" customFormat="1" x14ac:dyDescent="0.3">
      <c r="A41" s="12" t="s">
        <v>20</v>
      </c>
      <c r="B41" s="12">
        <v>10895</v>
      </c>
      <c r="C41" s="12" t="str">
        <f t="shared" si="4"/>
        <v>CAL910895</v>
      </c>
      <c r="D41" s="13">
        <v>44974</v>
      </c>
      <c r="E41" s="14">
        <v>44986</v>
      </c>
      <c r="F41" s="14">
        <f>+E41+60</f>
        <v>45046</v>
      </c>
      <c r="G41" s="15">
        <v>25000</v>
      </c>
      <c r="H41" s="16"/>
      <c r="I41" s="16"/>
      <c r="J41" s="16"/>
      <c r="K41" s="16">
        <f>+G41-H41-I41-J41</f>
        <v>25000</v>
      </c>
      <c r="L41" s="17">
        <f>+$L$4-F41</f>
        <v>0</v>
      </c>
      <c r="M41" s="17" t="str">
        <f t="shared" si="5"/>
        <v>0 a 30</v>
      </c>
      <c r="N41" s="18"/>
      <c r="O41" s="14"/>
      <c r="P41" s="19"/>
      <c r="Q41" s="20"/>
    </row>
    <row r="42" spans="1:17" s="21" customFormat="1" x14ac:dyDescent="0.3">
      <c r="A42" s="12" t="s">
        <v>20</v>
      </c>
      <c r="B42" s="12">
        <v>10929</v>
      </c>
      <c r="C42" s="12" t="str">
        <f t="shared" si="4"/>
        <v>CAL910929</v>
      </c>
      <c r="D42" s="13">
        <v>44977</v>
      </c>
      <c r="E42" s="14">
        <v>44986</v>
      </c>
      <c r="F42" s="14">
        <f>+E42+60</f>
        <v>45046</v>
      </c>
      <c r="G42" s="15">
        <v>25000</v>
      </c>
      <c r="H42" s="16"/>
      <c r="I42" s="16"/>
      <c r="J42" s="16"/>
      <c r="K42" s="16">
        <f>+G42-H42-I42-J42</f>
        <v>25000</v>
      </c>
      <c r="L42" s="17">
        <f>+$L$4-F42</f>
        <v>0</v>
      </c>
      <c r="M42" s="17" t="str">
        <f t="shared" si="5"/>
        <v>0 a 30</v>
      </c>
      <c r="N42" s="18"/>
      <c r="O42" s="14"/>
      <c r="P42" s="19"/>
      <c r="Q42" s="20"/>
    </row>
    <row r="43" spans="1:17" s="21" customFormat="1" x14ac:dyDescent="0.3">
      <c r="A43" s="12" t="s">
        <v>20</v>
      </c>
      <c r="B43" s="12">
        <v>11057</v>
      </c>
      <c r="C43" s="12" t="str">
        <f t="shared" si="4"/>
        <v>CAL911057</v>
      </c>
      <c r="D43" s="13">
        <v>44985</v>
      </c>
      <c r="E43" s="14">
        <v>44986</v>
      </c>
      <c r="F43" s="14">
        <f>+E43+60</f>
        <v>45046</v>
      </c>
      <c r="G43" s="15">
        <v>25000</v>
      </c>
      <c r="H43" s="16"/>
      <c r="I43" s="16"/>
      <c r="J43" s="16"/>
      <c r="K43" s="16">
        <f>+G43-H43-I43-J43</f>
        <v>25000</v>
      </c>
      <c r="L43" s="17">
        <f>+$L$4-F43</f>
        <v>0</v>
      </c>
      <c r="M43" s="17" t="str">
        <f t="shared" si="5"/>
        <v>0 a 30</v>
      </c>
      <c r="N43" s="18"/>
      <c r="O43" s="14"/>
      <c r="P43" s="19"/>
      <c r="Q43" s="20"/>
    </row>
    <row r="44" spans="1:17" s="21" customFormat="1" x14ac:dyDescent="0.3">
      <c r="A44" s="12" t="s">
        <v>19</v>
      </c>
      <c r="B44" s="12">
        <v>6404</v>
      </c>
      <c r="C44" s="12" t="str">
        <f t="shared" si="4"/>
        <v>CAL36404</v>
      </c>
      <c r="D44" s="13">
        <v>45008</v>
      </c>
      <c r="E44" s="14">
        <v>45031</v>
      </c>
      <c r="F44" s="14">
        <f>+E44+60</f>
        <v>45091</v>
      </c>
      <c r="G44" s="15">
        <v>695944</v>
      </c>
      <c r="H44" s="16"/>
      <c r="I44" s="16"/>
      <c r="J44" s="16"/>
      <c r="K44" s="16">
        <f>+G44-H44-I44-J44</f>
        <v>695944</v>
      </c>
      <c r="L44" s="17">
        <f>+$L$4-F44</f>
        <v>-45</v>
      </c>
      <c r="M44" s="17" t="str">
        <f t="shared" si="5"/>
        <v>CORRIENTE</v>
      </c>
      <c r="N44" s="18"/>
      <c r="O44" s="14"/>
      <c r="P44" s="19"/>
      <c r="Q44" s="20"/>
    </row>
    <row r="45" spans="1:17" s="21" customFormat="1" x14ac:dyDescent="0.3">
      <c r="A45" s="12" t="s">
        <v>21</v>
      </c>
      <c r="B45" s="12">
        <v>5531</v>
      </c>
      <c r="C45" s="12" t="str">
        <f t="shared" si="4"/>
        <v>CAL55531</v>
      </c>
      <c r="D45" s="13">
        <v>44991</v>
      </c>
      <c r="E45" s="14">
        <v>45031</v>
      </c>
      <c r="F45" s="14">
        <f>+E45+60</f>
        <v>45091</v>
      </c>
      <c r="G45" s="15">
        <v>25000</v>
      </c>
      <c r="H45" s="16"/>
      <c r="I45" s="16"/>
      <c r="J45" s="16"/>
      <c r="K45" s="16">
        <f>+G45-H45-I45-J45</f>
        <v>25000</v>
      </c>
      <c r="L45" s="17">
        <f t="shared" ref="L45:L81" si="6">+$L$4-F45</f>
        <v>-45</v>
      </c>
      <c r="M45" s="17" t="str">
        <f t="shared" si="5"/>
        <v>CORRIENTE</v>
      </c>
      <c r="N45" s="18"/>
      <c r="O45" s="14"/>
      <c r="P45" s="19"/>
      <c r="Q45" s="20"/>
    </row>
    <row r="46" spans="1:17" s="21" customFormat="1" x14ac:dyDescent="0.3">
      <c r="A46" s="12" t="s">
        <v>21</v>
      </c>
      <c r="B46" s="12">
        <v>5701</v>
      </c>
      <c r="C46" s="12" t="str">
        <f t="shared" si="4"/>
        <v>CAL55701</v>
      </c>
      <c r="D46" s="13">
        <v>44995</v>
      </c>
      <c r="E46" s="14">
        <v>45031</v>
      </c>
      <c r="F46" s="14">
        <f>+E46+60</f>
        <v>45091</v>
      </c>
      <c r="G46" s="15">
        <v>25000</v>
      </c>
      <c r="H46" s="16"/>
      <c r="I46" s="16"/>
      <c r="J46" s="16"/>
      <c r="K46" s="16">
        <f>+G46-H46-I46-J46</f>
        <v>25000</v>
      </c>
      <c r="L46" s="17">
        <f t="shared" si="6"/>
        <v>-45</v>
      </c>
      <c r="M46" s="17" t="str">
        <f t="shared" si="5"/>
        <v>CORRIENTE</v>
      </c>
      <c r="N46" s="18"/>
      <c r="O46" s="14"/>
      <c r="P46" s="19"/>
      <c r="Q46" s="20"/>
    </row>
    <row r="47" spans="1:17" s="21" customFormat="1" x14ac:dyDescent="0.3">
      <c r="A47" s="12" t="s">
        <v>21</v>
      </c>
      <c r="B47" s="12">
        <v>5702</v>
      </c>
      <c r="C47" s="12" t="str">
        <f t="shared" si="4"/>
        <v>CAL55702</v>
      </c>
      <c r="D47" s="13">
        <v>44995</v>
      </c>
      <c r="E47" s="14">
        <v>45031</v>
      </c>
      <c r="F47" s="14">
        <f>+E47+60</f>
        <v>45091</v>
      </c>
      <c r="G47" s="15">
        <v>20900</v>
      </c>
      <c r="H47" s="16"/>
      <c r="I47" s="16"/>
      <c r="J47" s="16"/>
      <c r="K47" s="16">
        <f>+G47-H47-I47-J47</f>
        <v>20900</v>
      </c>
      <c r="L47" s="17">
        <f t="shared" si="6"/>
        <v>-45</v>
      </c>
      <c r="M47" s="17" t="str">
        <f t="shared" si="5"/>
        <v>CORRIENTE</v>
      </c>
      <c r="N47" s="18"/>
      <c r="O47" s="14"/>
      <c r="P47" s="19"/>
      <c r="Q47" s="20"/>
    </row>
    <row r="48" spans="1:17" s="21" customFormat="1" x14ac:dyDescent="0.3">
      <c r="A48" s="12" t="s">
        <v>21</v>
      </c>
      <c r="B48" s="12">
        <v>5703</v>
      </c>
      <c r="C48" s="12" t="str">
        <f t="shared" si="4"/>
        <v>CAL55703</v>
      </c>
      <c r="D48" s="13">
        <v>44995</v>
      </c>
      <c r="E48" s="14">
        <v>45031</v>
      </c>
      <c r="F48" s="14">
        <f>+E48+60</f>
        <v>45091</v>
      </c>
      <c r="G48" s="15">
        <v>25000</v>
      </c>
      <c r="H48" s="16"/>
      <c r="I48" s="16"/>
      <c r="J48" s="16"/>
      <c r="K48" s="16">
        <f>+G48-H48-I48-J48</f>
        <v>25000</v>
      </c>
      <c r="L48" s="17">
        <f t="shared" si="6"/>
        <v>-45</v>
      </c>
      <c r="M48" s="17" t="str">
        <f t="shared" si="5"/>
        <v>CORRIENTE</v>
      </c>
      <c r="N48" s="18"/>
      <c r="O48" s="14"/>
      <c r="P48" s="19"/>
      <c r="Q48" s="20"/>
    </row>
    <row r="49" spans="1:17" s="21" customFormat="1" x14ac:dyDescent="0.3">
      <c r="A49" s="12" t="s">
        <v>21</v>
      </c>
      <c r="B49" s="12">
        <v>6035</v>
      </c>
      <c r="C49" s="12" t="str">
        <f t="shared" si="4"/>
        <v>CAL56035</v>
      </c>
      <c r="D49" s="13">
        <v>45001</v>
      </c>
      <c r="E49" s="14">
        <v>45031</v>
      </c>
      <c r="F49" s="14">
        <f>+E49+60</f>
        <v>45091</v>
      </c>
      <c r="G49" s="15">
        <v>25000</v>
      </c>
      <c r="H49" s="16"/>
      <c r="I49" s="16"/>
      <c r="J49" s="16"/>
      <c r="K49" s="16">
        <f>+G49-H49-I49-J49</f>
        <v>25000</v>
      </c>
      <c r="L49" s="17">
        <f t="shared" si="6"/>
        <v>-45</v>
      </c>
      <c r="M49" s="17" t="str">
        <f t="shared" si="5"/>
        <v>CORRIENTE</v>
      </c>
      <c r="N49" s="18"/>
      <c r="O49" s="14"/>
      <c r="P49" s="19"/>
      <c r="Q49" s="20"/>
    </row>
    <row r="50" spans="1:17" s="21" customFormat="1" x14ac:dyDescent="0.3">
      <c r="A50" s="12" t="s">
        <v>21</v>
      </c>
      <c r="B50" s="12">
        <v>6063</v>
      </c>
      <c r="C50" s="12" t="str">
        <f t="shared" si="4"/>
        <v>CAL56063</v>
      </c>
      <c r="D50" s="13">
        <v>45001</v>
      </c>
      <c r="E50" s="14">
        <v>45031</v>
      </c>
      <c r="F50" s="14">
        <f>+E50+60</f>
        <v>45091</v>
      </c>
      <c r="G50" s="15">
        <v>25000</v>
      </c>
      <c r="H50" s="16"/>
      <c r="I50" s="16"/>
      <c r="J50" s="16"/>
      <c r="K50" s="16">
        <f>+G50-H50-I50-J50</f>
        <v>25000</v>
      </c>
      <c r="L50" s="17">
        <f t="shared" si="6"/>
        <v>-45</v>
      </c>
      <c r="M50" s="17" t="str">
        <f t="shared" si="5"/>
        <v>CORRIENTE</v>
      </c>
      <c r="N50" s="18"/>
      <c r="O50" s="14"/>
      <c r="P50" s="19"/>
      <c r="Q50" s="20"/>
    </row>
    <row r="51" spans="1:17" s="21" customFormat="1" x14ac:dyDescent="0.3">
      <c r="A51" s="12" t="s">
        <v>21</v>
      </c>
      <c r="B51" s="12">
        <v>6138</v>
      </c>
      <c r="C51" s="12" t="str">
        <f t="shared" si="4"/>
        <v>CAL56138</v>
      </c>
      <c r="D51" s="13">
        <v>45002</v>
      </c>
      <c r="E51" s="14">
        <v>45031</v>
      </c>
      <c r="F51" s="14">
        <f>+E51+60</f>
        <v>45091</v>
      </c>
      <c r="G51" s="15">
        <v>25000</v>
      </c>
      <c r="H51" s="16"/>
      <c r="I51" s="16"/>
      <c r="J51" s="16"/>
      <c r="K51" s="16">
        <f>+G51-H51-I51-J51</f>
        <v>25000</v>
      </c>
      <c r="L51" s="17">
        <f t="shared" si="6"/>
        <v>-45</v>
      </c>
      <c r="M51" s="17" t="str">
        <f t="shared" si="5"/>
        <v>CORRIENTE</v>
      </c>
      <c r="N51" s="18"/>
      <c r="O51" s="14"/>
      <c r="P51" s="19"/>
      <c r="Q51" s="20"/>
    </row>
    <row r="52" spans="1:17" s="21" customFormat="1" x14ac:dyDescent="0.3">
      <c r="A52" s="12" t="s">
        <v>21</v>
      </c>
      <c r="B52" s="12">
        <v>6140</v>
      </c>
      <c r="C52" s="12" t="str">
        <f t="shared" si="4"/>
        <v>CAL56140</v>
      </c>
      <c r="D52" s="13">
        <v>45002</v>
      </c>
      <c r="E52" s="14">
        <v>45031</v>
      </c>
      <c r="F52" s="14">
        <f>+E52+60</f>
        <v>45091</v>
      </c>
      <c r="G52" s="15">
        <v>25000</v>
      </c>
      <c r="H52" s="16"/>
      <c r="I52" s="16"/>
      <c r="J52" s="16"/>
      <c r="K52" s="16">
        <f>+G52-H52-I52-J52</f>
        <v>25000</v>
      </c>
      <c r="L52" s="17">
        <f t="shared" si="6"/>
        <v>-45</v>
      </c>
      <c r="M52" s="17" t="str">
        <f t="shared" si="5"/>
        <v>CORRIENTE</v>
      </c>
      <c r="N52" s="18"/>
      <c r="O52" s="14"/>
      <c r="P52" s="19"/>
      <c r="Q52" s="20"/>
    </row>
    <row r="53" spans="1:17" s="21" customFormat="1" x14ac:dyDescent="0.3">
      <c r="A53" s="12" t="s">
        <v>21</v>
      </c>
      <c r="B53" s="12">
        <v>6148</v>
      </c>
      <c r="C53" s="12" t="str">
        <f t="shared" si="4"/>
        <v>CAL56148</v>
      </c>
      <c r="D53" s="13">
        <v>45002</v>
      </c>
      <c r="E53" s="14">
        <v>45031</v>
      </c>
      <c r="F53" s="14">
        <f>+E53+60</f>
        <v>45091</v>
      </c>
      <c r="G53" s="15">
        <v>25000</v>
      </c>
      <c r="H53" s="16"/>
      <c r="I53" s="16"/>
      <c r="J53" s="16"/>
      <c r="K53" s="16">
        <f>+G53-H53-I53-J53</f>
        <v>25000</v>
      </c>
      <c r="L53" s="17">
        <f t="shared" si="6"/>
        <v>-45</v>
      </c>
      <c r="M53" s="17" t="str">
        <f t="shared" si="5"/>
        <v>CORRIENTE</v>
      </c>
      <c r="N53" s="18"/>
      <c r="O53" s="14"/>
      <c r="P53" s="19"/>
      <c r="Q53" s="20"/>
    </row>
    <row r="54" spans="1:17" s="21" customFormat="1" x14ac:dyDescent="0.3">
      <c r="A54" s="12" t="s">
        <v>21</v>
      </c>
      <c r="B54" s="12">
        <v>6386</v>
      </c>
      <c r="C54" s="12" t="str">
        <f t="shared" si="4"/>
        <v>CAL56386</v>
      </c>
      <c r="D54" s="13">
        <v>45009</v>
      </c>
      <c r="E54" s="14">
        <v>45031</v>
      </c>
      <c r="F54" s="14">
        <f>+E54+60</f>
        <v>45091</v>
      </c>
      <c r="G54" s="15">
        <v>70000</v>
      </c>
      <c r="H54" s="16"/>
      <c r="I54" s="16"/>
      <c r="J54" s="16"/>
      <c r="K54" s="16">
        <f>+G54-H54-I54-J54</f>
        <v>70000</v>
      </c>
      <c r="L54" s="17">
        <f t="shared" si="6"/>
        <v>-45</v>
      </c>
      <c r="M54" s="17" t="str">
        <f t="shared" si="5"/>
        <v>CORRIENTE</v>
      </c>
      <c r="N54" s="18"/>
      <c r="O54" s="14"/>
      <c r="P54" s="19"/>
      <c r="Q54" s="20"/>
    </row>
    <row r="55" spans="1:17" s="21" customFormat="1" x14ac:dyDescent="0.3">
      <c r="A55" s="12" t="s">
        <v>21</v>
      </c>
      <c r="B55" s="12">
        <v>6582</v>
      </c>
      <c r="C55" s="12" t="str">
        <f t="shared" si="4"/>
        <v>CAL56582</v>
      </c>
      <c r="D55" s="13">
        <v>45014</v>
      </c>
      <c r="E55" s="14">
        <v>45031</v>
      </c>
      <c r="F55" s="14">
        <f>+E55+60</f>
        <v>45091</v>
      </c>
      <c r="G55" s="15">
        <v>25000</v>
      </c>
      <c r="H55" s="16"/>
      <c r="I55" s="16"/>
      <c r="J55" s="16"/>
      <c r="K55" s="16">
        <f>+G55-H55-I55-J55</f>
        <v>25000</v>
      </c>
      <c r="L55" s="17">
        <f t="shared" si="6"/>
        <v>-45</v>
      </c>
      <c r="M55" s="17" t="str">
        <f t="shared" si="5"/>
        <v>CORRIENTE</v>
      </c>
      <c r="N55" s="18"/>
      <c r="O55" s="14"/>
      <c r="P55" s="19"/>
      <c r="Q55" s="20"/>
    </row>
    <row r="56" spans="1:17" s="21" customFormat="1" x14ac:dyDescent="0.3">
      <c r="A56" s="12" t="s">
        <v>21</v>
      </c>
      <c r="B56" s="12">
        <v>6693</v>
      </c>
      <c r="C56" s="12" t="str">
        <f t="shared" si="4"/>
        <v>CAL56693</v>
      </c>
      <c r="D56" s="13">
        <v>45014</v>
      </c>
      <c r="E56" s="14">
        <v>45031</v>
      </c>
      <c r="F56" s="14">
        <f>+E56+60</f>
        <v>45091</v>
      </c>
      <c r="G56" s="15">
        <v>25000</v>
      </c>
      <c r="H56" s="16"/>
      <c r="I56" s="16"/>
      <c r="J56" s="16"/>
      <c r="K56" s="16">
        <f>+G56-H56-I56-J56</f>
        <v>25000</v>
      </c>
      <c r="L56" s="17">
        <f t="shared" si="6"/>
        <v>-45</v>
      </c>
      <c r="M56" s="17" t="str">
        <f t="shared" si="5"/>
        <v>CORRIENTE</v>
      </c>
      <c r="N56" s="18"/>
      <c r="O56" s="14"/>
      <c r="P56" s="19"/>
      <c r="Q56" s="20"/>
    </row>
    <row r="57" spans="1:17" s="21" customFormat="1" x14ac:dyDescent="0.3">
      <c r="A57" s="12" t="s">
        <v>21</v>
      </c>
      <c r="B57" s="12">
        <v>6752</v>
      </c>
      <c r="C57" s="12" t="str">
        <f t="shared" si="4"/>
        <v>CAL56752</v>
      </c>
      <c r="D57" s="13">
        <v>45016</v>
      </c>
      <c r="E57" s="14">
        <v>45031</v>
      </c>
      <c r="F57" s="14">
        <f>+E57+60</f>
        <v>45091</v>
      </c>
      <c r="G57" s="15">
        <v>20900</v>
      </c>
      <c r="H57" s="16"/>
      <c r="I57" s="16"/>
      <c r="J57" s="16"/>
      <c r="K57" s="16">
        <f>+G57-H57-I57-J57</f>
        <v>20900</v>
      </c>
      <c r="L57" s="17">
        <f t="shared" si="6"/>
        <v>-45</v>
      </c>
      <c r="M57" s="17" t="str">
        <f t="shared" si="5"/>
        <v>CORRIENTE</v>
      </c>
      <c r="N57" s="18"/>
      <c r="O57" s="14"/>
      <c r="P57" s="19"/>
      <c r="Q57" s="20"/>
    </row>
    <row r="58" spans="1:17" s="21" customFormat="1" x14ac:dyDescent="0.3">
      <c r="A58" s="12" t="s">
        <v>17</v>
      </c>
      <c r="B58" s="12">
        <v>20060</v>
      </c>
      <c r="C58" s="12" t="str">
        <f t="shared" si="4"/>
        <v>CAL620060</v>
      </c>
      <c r="D58" s="13">
        <v>44996</v>
      </c>
      <c r="E58" s="14">
        <v>45031</v>
      </c>
      <c r="F58" s="14">
        <f>+E58+60</f>
        <v>45091</v>
      </c>
      <c r="G58" s="15">
        <v>25000</v>
      </c>
      <c r="H58" s="16"/>
      <c r="I58" s="16"/>
      <c r="J58" s="16"/>
      <c r="K58" s="16">
        <f>+G58-H58-I58-J58</f>
        <v>25000</v>
      </c>
      <c r="L58" s="17">
        <f t="shared" si="6"/>
        <v>-45</v>
      </c>
      <c r="M58" s="17" t="str">
        <f t="shared" si="5"/>
        <v>CORRIENTE</v>
      </c>
      <c r="N58" s="18"/>
      <c r="O58" s="14"/>
      <c r="P58" s="19"/>
      <c r="Q58" s="20"/>
    </row>
    <row r="59" spans="1:17" s="21" customFormat="1" x14ac:dyDescent="0.3">
      <c r="A59" s="12" t="s">
        <v>17</v>
      </c>
      <c r="B59" s="12">
        <v>20061</v>
      </c>
      <c r="C59" s="12" t="str">
        <f t="shared" si="4"/>
        <v>CAL620061</v>
      </c>
      <c r="D59" s="13">
        <v>44996</v>
      </c>
      <c r="E59" s="14">
        <v>45031</v>
      </c>
      <c r="F59" s="14">
        <f>+E59+60</f>
        <v>45091</v>
      </c>
      <c r="G59" s="15">
        <v>25000</v>
      </c>
      <c r="H59" s="16"/>
      <c r="I59" s="16"/>
      <c r="J59" s="16"/>
      <c r="K59" s="16">
        <f>+G59-H59-I59-J59</f>
        <v>25000</v>
      </c>
      <c r="L59" s="17">
        <f t="shared" si="6"/>
        <v>-45</v>
      </c>
      <c r="M59" s="17" t="str">
        <f t="shared" si="5"/>
        <v>CORRIENTE</v>
      </c>
      <c r="N59" s="18"/>
      <c r="O59" s="14"/>
      <c r="P59" s="19"/>
      <c r="Q59" s="20"/>
    </row>
    <row r="60" spans="1:17" s="21" customFormat="1" x14ac:dyDescent="0.3">
      <c r="A60" s="12" t="s">
        <v>17</v>
      </c>
      <c r="B60" s="12">
        <v>20062</v>
      </c>
      <c r="C60" s="12" t="str">
        <f t="shared" si="4"/>
        <v>CAL620062</v>
      </c>
      <c r="D60" s="13">
        <v>44996</v>
      </c>
      <c r="E60" s="14">
        <v>45031</v>
      </c>
      <c r="F60" s="14">
        <f>+E60+60</f>
        <v>45091</v>
      </c>
      <c r="G60" s="15">
        <v>25000</v>
      </c>
      <c r="H60" s="16"/>
      <c r="I60" s="16"/>
      <c r="J60" s="16"/>
      <c r="K60" s="16">
        <f>+G60-H60-I60-J60</f>
        <v>25000</v>
      </c>
      <c r="L60" s="17">
        <f t="shared" si="6"/>
        <v>-45</v>
      </c>
      <c r="M60" s="17" t="str">
        <f t="shared" si="5"/>
        <v>CORRIENTE</v>
      </c>
      <c r="N60" s="18"/>
      <c r="O60" s="14"/>
      <c r="P60" s="19"/>
      <c r="Q60" s="20"/>
    </row>
    <row r="61" spans="1:17" s="21" customFormat="1" x14ac:dyDescent="0.3">
      <c r="A61" s="12" t="s">
        <v>17</v>
      </c>
      <c r="B61" s="12">
        <v>20064</v>
      </c>
      <c r="C61" s="12" t="str">
        <f t="shared" si="4"/>
        <v>CAL620064</v>
      </c>
      <c r="D61" s="13">
        <v>44996</v>
      </c>
      <c r="E61" s="14">
        <v>45031</v>
      </c>
      <c r="F61" s="14">
        <f>+E61+60</f>
        <v>45091</v>
      </c>
      <c r="G61" s="15">
        <v>210000</v>
      </c>
      <c r="H61" s="16"/>
      <c r="I61" s="16"/>
      <c r="J61" s="16"/>
      <c r="K61" s="16">
        <f>+G61-H61-I61-J61</f>
        <v>210000</v>
      </c>
      <c r="L61" s="17">
        <f t="shared" si="6"/>
        <v>-45</v>
      </c>
      <c r="M61" s="17" t="str">
        <f t="shared" si="5"/>
        <v>CORRIENTE</v>
      </c>
      <c r="N61" s="18"/>
      <c r="O61" s="14"/>
      <c r="P61" s="19"/>
      <c r="Q61" s="20"/>
    </row>
    <row r="62" spans="1:17" s="21" customFormat="1" x14ac:dyDescent="0.3">
      <c r="A62" s="12" t="s">
        <v>17</v>
      </c>
      <c r="B62" s="12">
        <v>20225</v>
      </c>
      <c r="C62" s="12" t="str">
        <f t="shared" si="4"/>
        <v>CAL620225</v>
      </c>
      <c r="D62" s="13">
        <v>44998</v>
      </c>
      <c r="E62" s="14">
        <v>45031</v>
      </c>
      <c r="F62" s="14">
        <f>+E62+60</f>
        <v>45091</v>
      </c>
      <c r="G62" s="15">
        <v>85000</v>
      </c>
      <c r="H62" s="16"/>
      <c r="I62" s="16"/>
      <c r="J62" s="16"/>
      <c r="K62" s="16">
        <f>+G62-H62-I62-J62</f>
        <v>85000</v>
      </c>
      <c r="L62" s="17">
        <f t="shared" si="6"/>
        <v>-45</v>
      </c>
      <c r="M62" s="17" t="str">
        <f t="shared" si="5"/>
        <v>CORRIENTE</v>
      </c>
      <c r="N62" s="18"/>
      <c r="O62" s="14"/>
      <c r="P62" s="19"/>
      <c r="Q62" s="20"/>
    </row>
    <row r="63" spans="1:17" s="21" customFormat="1" x14ac:dyDescent="0.3">
      <c r="A63" s="12" t="s">
        <v>17</v>
      </c>
      <c r="B63" s="12">
        <v>20323</v>
      </c>
      <c r="C63" s="12" t="str">
        <f t="shared" si="4"/>
        <v>CAL620323</v>
      </c>
      <c r="D63" s="13">
        <v>44998</v>
      </c>
      <c r="E63" s="14">
        <v>45031</v>
      </c>
      <c r="F63" s="14">
        <f>+E63+60</f>
        <v>45091</v>
      </c>
      <c r="G63" s="15">
        <v>25000</v>
      </c>
      <c r="H63" s="16"/>
      <c r="I63" s="16"/>
      <c r="J63" s="16"/>
      <c r="K63" s="16">
        <f>+G63-H63-I63-J63</f>
        <v>25000</v>
      </c>
      <c r="L63" s="17">
        <f t="shared" si="6"/>
        <v>-45</v>
      </c>
      <c r="M63" s="17" t="str">
        <f t="shared" si="5"/>
        <v>CORRIENTE</v>
      </c>
      <c r="N63" s="18"/>
      <c r="O63" s="14"/>
      <c r="P63" s="19"/>
      <c r="Q63" s="20"/>
    </row>
    <row r="64" spans="1:17" s="21" customFormat="1" x14ac:dyDescent="0.3">
      <c r="A64" s="12" t="s">
        <v>17</v>
      </c>
      <c r="B64" s="12">
        <v>20401</v>
      </c>
      <c r="C64" s="12" t="str">
        <f t="shared" si="4"/>
        <v>CAL620401</v>
      </c>
      <c r="D64" s="13">
        <v>45006</v>
      </c>
      <c r="E64" s="14">
        <v>45031</v>
      </c>
      <c r="F64" s="14">
        <f>+E64+60</f>
        <v>45091</v>
      </c>
      <c r="G64" s="15">
        <v>25000</v>
      </c>
      <c r="H64" s="16"/>
      <c r="I64" s="16"/>
      <c r="J64" s="16"/>
      <c r="K64" s="16">
        <f>+G64-H64-I64-J64</f>
        <v>25000</v>
      </c>
      <c r="L64" s="17">
        <f t="shared" si="6"/>
        <v>-45</v>
      </c>
      <c r="M64" s="17" t="str">
        <f t="shared" si="5"/>
        <v>CORRIENTE</v>
      </c>
      <c r="N64" s="18"/>
      <c r="O64" s="14"/>
      <c r="P64" s="19"/>
      <c r="Q64" s="20"/>
    </row>
    <row r="65" spans="1:17" s="21" customFormat="1" x14ac:dyDescent="0.3">
      <c r="A65" s="12" t="s">
        <v>17</v>
      </c>
      <c r="B65" s="12">
        <v>20466</v>
      </c>
      <c r="C65" s="12" t="str">
        <f t="shared" si="4"/>
        <v>CAL620466</v>
      </c>
      <c r="D65" s="13">
        <v>45006</v>
      </c>
      <c r="E65" s="14">
        <v>45031</v>
      </c>
      <c r="F65" s="14">
        <f>+E65+60</f>
        <v>45091</v>
      </c>
      <c r="G65" s="15">
        <v>25000</v>
      </c>
      <c r="H65" s="16"/>
      <c r="I65" s="16"/>
      <c r="J65" s="16"/>
      <c r="K65" s="16">
        <f>+G65-H65-I65-J65</f>
        <v>25000</v>
      </c>
      <c r="L65" s="17">
        <f t="shared" si="6"/>
        <v>-45</v>
      </c>
      <c r="M65" s="17" t="str">
        <f t="shared" si="5"/>
        <v>CORRIENTE</v>
      </c>
      <c r="N65" s="18"/>
      <c r="O65" s="14"/>
      <c r="P65" s="19"/>
      <c r="Q65" s="20"/>
    </row>
    <row r="66" spans="1:17" s="21" customFormat="1" x14ac:dyDescent="0.3">
      <c r="A66" s="12" t="s">
        <v>17</v>
      </c>
      <c r="B66" s="12">
        <v>20467</v>
      </c>
      <c r="C66" s="12" t="str">
        <f t="shared" si="4"/>
        <v>CAL620467</v>
      </c>
      <c r="D66" s="13">
        <v>45006</v>
      </c>
      <c r="E66" s="14">
        <v>45031</v>
      </c>
      <c r="F66" s="14">
        <f>+E66+60</f>
        <v>45091</v>
      </c>
      <c r="G66" s="15">
        <v>20800</v>
      </c>
      <c r="H66" s="16"/>
      <c r="I66" s="16"/>
      <c r="J66" s="16"/>
      <c r="K66" s="16">
        <f>+G66-H66-I66-J66</f>
        <v>20800</v>
      </c>
      <c r="L66" s="17">
        <f t="shared" si="6"/>
        <v>-45</v>
      </c>
      <c r="M66" s="17" t="str">
        <f t="shared" si="5"/>
        <v>CORRIENTE</v>
      </c>
      <c r="N66" s="18"/>
      <c r="O66" s="14"/>
      <c r="P66" s="19"/>
      <c r="Q66" s="20"/>
    </row>
    <row r="67" spans="1:17" s="21" customFormat="1" x14ac:dyDescent="0.3">
      <c r="A67" s="12" t="s">
        <v>17</v>
      </c>
      <c r="B67" s="12">
        <v>20666</v>
      </c>
      <c r="C67" s="12" t="str">
        <f t="shared" si="4"/>
        <v>CAL620666</v>
      </c>
      <c r="D67" s="13">
        <v>45009</v>
      </c>
      <c r="E67" s="14">
        <v>45031</v>
      </c>
      <c r="F67" s="14">
        <f>+E67+60</f>
        <v>45091</v>
      </c>
      <c r="G67" s="15">
        <v>25000</v>
      </c>
      <c r="H67" s="16"/>
      <c r="I67" s="16"/>
      <c r="J67" s="16"/>
      <c r="K67" s="16">
        <f>+G67-H67-I67-J67</f>
        <v>25000</v>
      </c>
      <c r="L67" s="17">
        <f t="shared" si="6"/>
        <v>-45</v>
      </c>
      <c r="M67" s="17" t="str">
        <f t="shared" si="5"/>
        <v>CORRIENTE</v>
      </c>
      <c r="N67" s="18"/>
      <c r="O67" s="14"/>
      <c r="P67" s="19"/>
      <c r="Q67" s="20"/>
    </row>
    <row r="68" spans="1:17" s="21" customFormat="1" x14ac:dyDescent="0.3">
      <c r="A68" s="12" t="s">
        <v>17</v>
      </c>
      <c r="B68" s="12">
        <v>20797</v>
      </c>
      <c r="C68" s="12" t="str">
        <f t="shared" si="4"/>
        <v>CAL620797</v>
      </c>
      <c r="D68" s="13">
        <v>45010</v>
      </c>
      <c r="E68" s="14">
        <v>45031</v>
      </c>
      <c r="F68" s="14">
        <f>+E68+60</f>
        <v>45091</v>
      </c>
      <c r="G68" s="15">
        <v>200000</v>
      </c>
      <c r="H68" s="16"/>
      <c r="I68" s="16"/>
      <c r="J68" s="16"/>
      <c r="K68" s="16">
        <f>+G68-H68-I68-J68</f>
        <v>200000</v>
      </c>
      <c r="L68" s="17">
        <f t="shared" si="6"/>
        <v>-45</v>
      </c>
      <c r="M68" s="17" t="str">
        <f t="shared" si="5"/>
        <v>CORRIENTE</v>
      </c>
      <c r="N68" s="18"/>
      <c r="O68" s="14"/>
      <c r="P68" s="19"/>
      <c r="Q68" s="20"/>
    </row>
    <row r="69" spans="1:17" s="21" customFormat="1" x14ac:dyDescent="0.3">
      <c r="A69" s="12" t="s">
        <v>17</v>
      </c>
      <c r="B69" s="12">
        <v>20798</v>
      </c>
      <c r="C69" s="12" t="str">
        <f t="shared" si="4"/>
        <v>CAL620798</v>
      </c>
      <c r="D69" s="13">
        <v>45010</v>
      </c>
      <c r="E69" s="14">
        <v>45031</v>
      </c>
      <c r="F69" s="14">
        <f>+E69+60</f>
        <v>45091</v>
      </c>
      <c r="G69" s="15">
        <v>200000</v>
      </c>
      <c r="H69" s="16"/>
      <c r="I69" s="16"/>
      <c r="J69" s="16"/>
      <c r="K69" s="16">
        <f>+G69-H69-I69-J69</f>
        <v>200000</v>
      </c>
      <c r="L69" s="17">
        <f t="shared" si="6"/>
        <v>-45</v>
      </c>
      <c r="M69" s="17" t="str">
        <f t="shared" si="5"/>
        <v>CORRIENTE</v>
      </c>
      <c r="N69" s="18"/>
      <c r="O69" s="14"/>
      <c r="P69" s="19"/>
      <c r="Q69" s="20"/>
    </row>
    <row r="70" spans="1:17" s="21" customFormat="1" x14ac:dyDescent="0.3">
      <c r="A70" s="12" t="s">
        <v>17</v>
      </c>
      <c r="B70" s="12">
        <v>20816</v>
      </c>
      <c r="C70" s="12" t="str">
        <f t="shared" si="4"/>
        <v>CAL620816</v>
      </c>
      <c r="D70" s="13">
        <v>45016</v>
      </c>
      <c r="E70" s="14">
        <v>45031</v>
      </c>
      <c r="F70" s="14">
        <f>+E70+60</f>
        <v>45091</v>
      </c>
      <c r="G70" s="15">
        <v>25000</v>
      </c>
      <c r="H70" s="16"/>
      <c r="I70" s="16"/>
      <c r="J70" s="16"/>
      <c r="K70" s="16">
        <f>+G70-H70-I70-J70</f>
        <v>25000</v>
      </c>
      <c r="L70" s="17">
        <f t="shared" si="6"/>
        <v>-45</v>
      </c>
      <c r="M70" s="17" t="str">
        <f t="shared" si="5"/>
        <v>CORRIENTE</v>
      </c>
      <c r="N70" s="18"/>
      <c r="O70" s="14"/>
      <c r="P70" s="19"/>
      <c r="Q70" s="20"/>
    </row>
    <row r="71" spans="1:17" s="21" customFormat="1" x14ac:dyDescent="0.3">
      <c r="A71" s="12" t="s">
        <v>17</v>
      </c>
      <c r="B71" s="12">
        <v>20961</v>
      </c>
      <c r="C71" s="12" t="str">
        <f t="shared" si="4"/>
        <v>CAL620961</v>
      </c>
      <c r="D71" s="13">
        <v>45016</v>
      </c>
      <c r="E71" s="14">
        <v>45031</v>
      </c>
      <c r="F71" s="14">
        <f>+E71+60</f>
        <v>45091</v>
      </c>
      <c r="G71" s="15">
        <v>25000</v>
      </c>
      <c r="H71" s="16"/>
      <c r="I71" s="16"/>
      <c r="J71" s="16"/>
      <c r="K71" s="16">
        <f>+G71-H71-I71-J71</f>
        <v>25000</v>
      </c>
      <c r="L71" s="17">
        <f t="shared" si="6"/>
        <v>-45</v>
      </c>
      <c r="M71" s="17" t="str">
        <f t="shared" ref="M71:M81" si="7">IF(L71&lt;0,"CORRIENTE",IF(L71&lt;=90,IF(L71="","SIN RADICAR",IF(L71&lt;=30,"0 a 30",IF(L71&lt;=60,"31 a 60",IF(L71&lt;=90,"61 a 90",0)))),IF(L71&lt;=240,IF(L71&lt;=120,"91 a 120",IF(L71&lt;=150,"121 a 150",IF(L71&lt;=180,"151 a 180",IF(L71&lt;=210,"181 a 210",IF(L71&lt;=240,"211 a 240",0))))),IF(L71&lt;=270,"241 a 270",IF(L71&lt;=300,"271 a 300",IF(L71&lt;=330,"301 a 330",IF(L71&lt;=360,"331 a 360",IF(L71&gt;360,"Mas de 360",0))))))))</f>
        <v>CORRIENTE</v>
      </c>
      <c r="N71" s="18"/>
      <c r="O71" s="14"/>
      <c r="P71" s="19"/>
      <c r="Q71" s="20"/>
    </row>
    <row r="72" spans="1:17" s="21" customFormat="1" x14ac:dyDescent="0.3">
      <c r="A72" s="12" t="s">
        <v>17</v>
      </c>
      <c r="B72" s="12">
        <v>20962</v>
      </c>
      <c r="C72" s="12" t="str">
        <f t="shared" ref="C72:C81" si="8">+CONCATENATE(A72,B72)</f>
        <v>CAL620962</v>
      </c>
      <c r="D72" s="13">
        <v>45016</v>
      </c>
      <c r="E72" s="14">
        <v>45031</v>
      </c>
      <c r="F72" s="14">
        <f>+E72+60</f>
        <v>45091</v>
      </c>
      <c r="G72" s="15">
        <v>25000</v>
      </c>
      <c r="H72" s="16"/>
      <c r="I72" s="16"/>
      <c r="J72" s="16"/>
      <c r="K72" s="16">
        <f>+G72-H72-I72-J72</f>
        <v>25000</v>
      </c>
      <c r="L72" s="17">
        <f t="shared" si="6"/>
        <v>-45</v>
      </c>
      <c r="M72" s="17" t="str">
        <f t="shared" si="7"/>
        <v>CORRIENTE</v>
      </c>
      <c r="N72" s="18"/>
      <c r="O72" s="14"/>
      <c r="P72" s="19"/>
      <c r="Q72" s="20"/>
    </row>
    <row r="73" spans="1:17" s="21" customFormat="1" x14ac:dyDescent="0.3">
      <c r="A73" s="12" t="s">
        <v>17</v>
      </c>
      <c r="B73" s="12">
        <v>20964</v>
      </c>
      <c r="C73" s="12" t="str">
        <f t="shared" si="8"/>
        <v>CAL620964</v>
      </c>
      <c r="D73" s="13">
        <v>45016</v>
      </c>
      <c r="E73" s="14">
        <v>45031</v>
      </c>
      <c r="F73" s="14">
        <f>+E73+60</f>
        <v>45091</v>
      </c>
      <c r="G73" s="15">
        <v>25000</v>
      </c>
      <c r="H73" s="16"/>
      <c r="I73" s="16"/>
      <c r="J73" s="16"/>
      <c r="K73" s="16">
        <f>+G73-H73-I73-J73</f>
        <v>25000</v>
      </c>
      <c r="L73" s="17">
        <f t="shared" si="6"/>
        <v>-45</v>
      </c>
      <c r="M73" s="17" t="str">
        <f t="shared" si="7"/>
        <v>CORRIENTE</v>
      </c>
      <c r="N73" s="18"/>
      <c r="O73" s="14"/>
      <c r="P73" s="19"/>
      <c r="Q73" s="20"/>
    </row>
    <row r="74" spans="1:17" s="21" customFormat="1" x14ac:dyDescent="0.3">
      <c r="A74" s="12" t="s">
        <v>22</v>
      </c>
      <c r="B74" s="12">
        <v>18554</v>
      </c>
      <c r="C74" s="12" t="str">
        <f t="shared" si="8"/>
        <v>CAL718554</v>
      </c>
      <c r="D74" s="13">
        <v>44986</v>
      </c>
      <c r="E74" s="14">
        <v>45031</v>
      </c>
      <c r="F74" s="14">
        <f>+E74+60</f>
        <v>45091</v>
      </c>
      <c r="G74" s="15">
        <v>25000</v>
      </c>
      <c r="H74" s="16"/>
      <c r="I74" s="16"/>
      <c r="J74" s="16"/>
      <c r="K74" s="16">
        <f>+G74-H74-I74-J74</f>
        <v>25000</v>
      </c>
      <c r="L74" s="17">
        <f t="shared" si="6"/>
        <v>-45</v>
      </c>
      <c r="M74" s="17" t="str">
        <f t="shared" si="7"/>
        <v>CORRIENTE</v>
      </c>
      <c r="N74" s="18"/>
      <c r="O74" s="14"/>
      <c r="P74" s="19"/>
      <c r="Q74" s="20"/>
    </row>
    <row r="75" spans="1:17" s="21" customFormat="1" x14ac:dyDescent="0.3">
      <c r="A75" s="12" t="s">
        <v>20</v>
      </c>
      <c r="B75" s="12">
        <v>11122</v>
      </c>
      <c r="C75" s="12" t="str">
        <f t="shared" si="8"/>
        <v>CAL911122</v>
      </c>
      <c r="D75" s="13">
        <v>45008</v>
      </c>
      <c r="E75" s="14">
        <v>45031</v>
      </c>
      <c r="F75" s="14">
        <f>+E75+60</f>
        <v>45091</v>
      </c>
      <c r="G75" s="15">
        <v>25000</v>
      </c>
      <c r="H75" s="16"/>
      <c r="I75" s="16"/>
      <c r="J75" s="16"/>
      <c r="K75" s="16">
        <f>+G75-H75-I75-J75</f>
        <v>25000</v>
      </c>
      <c r="L75" s="17">
        <f t="shared" si="6"/>
        <v>-45</v>
      </c>
      <c r="M75" s="17" t="str">
        <f t="shared" si="7"/>
        <v>CORRIENTE</v>
      </c>
      <c r="N75" s="18"/>
      <c r="O75" s="14"/>
      <c r="P75" s="19"/>
      <c r="Q75" s="20"/>
    </row>
    <row r="76" spans="1:17" s="21" customFormat="1" x14ac:dyDescent="0.3">
      <c r="A76" s="12" t="s">
        <v>20</v>
      </c>
      <c r="B76" s="12">
        <v>11205</v>
      </c>
      <c r="C76" s="12" t="str">
        <f t="shared" si="8"/>
        <v>CAL911205</v>
      </c>
      <c r="D76" s="13">
        <v>45008</v>
      </c>
      <c r="E76" s="14">
        <v>45031</v>
      </c>
      <c r="F76" s="14">
        <f>+E76+60</f>
        <v>45091</v>
      </c>
      <c r="G76" s="15">
        <v>25000</v>
      </c>
      <c r="H76" s="16"/>
      <c r="I76" s="16"/>
      <c r="J76" s="16"/>
      <c r="K76" s="16">
        <f>+G76-H76-I76-J76</f>
        <v>25000</v>
      </c>
      <c r="L76" s="17">
        <f t="shared" si="6"/>
        <v>-45</v>
      </c>
      <c r="M76" s="17" t="str">
        <f t="shared" si="7"/>
        <v>CORRIENTE</v>
      </c>
      <c r="N76" s="18"/>
      <c r="O76" s="14"/>
      <c r="P76" s="19"/>
      <c r="Q76" s="20"/>
    </row>
    <row r="77" spans="1:17" s="21" customFormat="1" x14ac:dyDescent="0.3">
      <c r="A77" s="12" t="s">
        <v>20</v>
      </c>
      <c r="B77" s="12">
        <v>11207</v>
      </c>
      <c r="C77" s="12" t="str">
        <f t="shared" si="8"/>
        <v>CAL911207</v>
      </c>
      <c r="D77" s="13">
        <v>45008</v>
      </c>
      <c r="E77" s="14">
        <v>45031</v>
      </c>
      <c r="F77" s="14">
        <f>+E77+60</f>
        <v>45091</v>
      </c>
      <c r="G77" s="15">
        <v>25000</v>
      </c>
      <c r="H77" s="16"/>
      <c r="I77" s="16"/>
      <c r="J77" s="16"/>
      <c r="K77" s="16">
        <f>+G77-H77-I77-J77</f>
        <v>25000</v>
      </c>
      <c r="L77" s="17">
        <f t="shared" si="6"/>
        <v>-45</v>
      </c>
      <c r="M77" s="17" t="str">
        <f t="shared" si="7"/>
        <v>CORRIENTE</v>
      </c>
      <c r="N77" s="18"/>
      <c r="O77" s="14"/>
      <c r="P77" s="19"/>
      <c r="Q77" s="20"/>
    </row>
    <row r="78" spans="1:17" s="21" customFormat="1" x14ac:dyDescent="0.3">
      <c r="A78" s="12" t="s">
        <v>20</v>
      </c>
      <c r="B78" s="12">
        <v>11315</v>
      </c>
      <c r="C78" s="12" t="str">
        <f t="shared" si="8"/>
        <v>CAL911315</v>
      </c>
      <c r="D78" s="13">
        <v>45012</v>
      </c>
      <c r="E78" s="14">
        <v>45031</v>
      </c>
      <c r="F78" s="14">
        <f>+E78+60</f>
        <v>45091</v>
      </c>
      <c r="G78" s="15">
        <v>25000</v>
      </c>
      <c r="H78" s="16"/>
      <c r="I78" s="16"/>
      <c r="J78" s="16"/>
      <c r="K78" s="16">
        <f>+G78-H78-I78-J78</f>
        <v>25000</v>
      </c>
      <c r="L78" s="17">
        <f t="shared" si="6"/>
        <v>-45</v>
      </c>
      <c r="M78" s="17" t="str">
        <f t="shared" si="7"/>
        <v>CORRIENTE</v>
      </c>
      <c r="N78" s="18"/>
      <c r="O78" s="14"/>
      <c r="P78" s="19"/>
      <c r="Q78" s="20"/>
    </row>
    <row r="79" spans="1:17" s="21" customFormat="1" x14ac:dyDescent="0.3">
      <c r="A79" s="12" t="s">
        <v>20</v>
      </c>
      <c r="B79" s="12">
        <v>11317</v>
      </c>
      <c r="C79" s="12" t="str">
        <f t="shared" si="8"/>
        <v>CAL911317</v>
      </c>
      <c r="D79" s="13">
        <v>45012</v>
      </c>
      <c r="E79" s="14">
        <v>45031</v>
      </c>
      <c r="F79" s="14">
        <f>+E79+60</f>
        <v>45091</v>
      </c>
      <c r="G79" s="15">
        <v>25000</v>
      </c>
      <c r="H79" s="16"/>
      <c r="I79" s="16"/>
      <c r="J79" s="16"/>
      <c r="K79" s="16">
        <f>+G79-H79-I79-J79</f>
        <v>25000</v>
      </c>
      <c r="L79" s="17">
        <f t="shared" si="6"/>
        <v>-45</v>
      </c>
      <c r="M79" s="17" t="str">
        <f t="shared" si="7"/>
        <v>CORRIENTE</v>
      </c>
      <c r="N79" s="18"/>
      <c r="O79" s="14"/>
      <c r="P79" s="19"/>
      <c r="Q79" s="20"/>
    </row>
    <row r="80" spans="1:17" s="21" customFormat="1" x14ac:dyDescent="0.3">
      <c r="A80" s="12" t="s">
        <v>20</v>
      </c>
      <c r="B80" s="12">
        <v>11321</v>
      </c>
      <c r="C80" s="12" t="str">
        <f t="shared" si="8"/>
        <v>CAL911321</v>
      </c>
      <c r="D80" s="13">
        <v>45012</v>
      </c>
      <c r="E80" s="14">
        <v>45031</v>
      </c>
      <c r="F80" s="14">
        <f>+E80+60</f>
        <v>45091</v>
      </c>
      <c r="G80" s="15">
        <v>25000</v>
      </c>
      <c r="H80" s="16"/>
      <c r="I80" s="16"/>
      <c r="J80" s="16"/>
      <c r="K80" s="16">
        <f>+G80-H80-I80-J80</f>
        <v>25000</v>
      </c>
      <c r="L80" s="17">
        <f t="shared" si="6"/>
        <v>-45</v>
      </c>
      <c r="M80" s="17" t="str">
        <f t="shared" si="7"/>
        <v>CORRIENTE</v>
      </c>
      <c r="N80" s="18"/>
      <c r="O80" s="14"/>
      <c r="P80" s="19"/>
      <c r="Q80" s="20"/>
    </row>
    <row r="81" spans="1:23" s="21" customFormat="1" x14ac:dyDescent="0.3">
      <c r="A81" s="12" t="s">
        <v>20</v>
      </c>
      <c r="B81" s="12">
        <v>11380</v>
      </c>
      <c r="C81" s="12" t="str">
        <f t="shared" si="8"/>
        <v>CAL911380</v>
      </c>
      <c r="D81" s="13">
        <v>45016</v>
      </c>
      <c r="E81" s="14">
        <v>45031</v>
      </c>
      <c r="F81" s="14">
        <f>+E81+60</f>
        <v>45091</v>
      </c>
      <c r="G81" s="15">
        <v>20900</v>
      </c>
      <c r="H81" s="16"/>
      <c r="I81" s="16"/>
      <c r="J81" s="16"/>
      <c r="K81" s="16">
        <f>+G81-H81-I81-J81</f>
        <v>20900</v>
      </c>
      <c r="L81" s="17">
        <f t="shared" si="6"/>
        <v>-45</v>
      </c>
      <c r="M81" s="17" t="str">
        <f t="shared" si="7"/>
        <v>CORRIENTE</v>
      </c>
      <c r="N81" s="18"/>
      <c r="O81" s="14"/>
      <c r="P81" s="19"/>
      <c r="Q81" s="20"/>
    </row>
    <row r="82" spans="1:23" s="21" customFormat="1" x14ac:dyDescent="0.3">
      <c r="A82"/>
      <c r="B82"/>
      <c r="C82"/>
      <c r="D82" s="23"/>
      <c r="E82" s="19"/>
      <c r="F82" s="19"/>
      <c r="G82" s="24"/>
      <c r="H82" s="5"/>
      <c r="I82" s="5"/>
      <c r="J82" s="5"/>
      <c r="K82" s="5"/>
      <c r="L82" s="25"/>
      <c r="M82" s="25"/>
      <c r="N82" s="26"/>
      <c r="O82" s="19"/>
      <c r="P82" s="19"/>
      <c r="Q82" s="20"/>
    </row>
    <row r="83" spans="1:23" x14ac:dyDescent="0.3">
      <c r="I83" s="27" t="s">
        <v>23</v>
      </c>
      <c r="K83" s="28">
        <f>SUM(K6:K82)</f>
        <v>6981443</v>
      </c>
    </row>
    <row r="85" spans="1:23" x14ac:dyDescent="0.3">
      <c r="K85" s="29"/>
    </row>
    <row r="87" spans="1:23" x14ac:dyDescent="0.3">
      <c r="G87" s="30"/>
    </row>
    <row r="88" spans="1:23" x14ac:dyDescent="0.3">
      <c r="F88" s="31" t="s">
        <v>24</v>
      </c>
      <c r="G88" s="31"/>
      <c r="H88" s="32" t="s">
        <v>25</v>
      </c>
      <c r="I88" s="33" t="s">
        <v>26</v>
      </c>
      <c r="J88" s="34" t="s">
        <v>27</v>
      </c>
      <c r="K88" s="34" t="s">
        <v>28</v>
      </c>
      <c r="L88" s="34" t="s">
        <v>29</v>
      </c>
      <c r="M88" s="34" t="s">
        <v>30</v>
      </c>
      <c r="N88" s="34" t="s">
        <v>31</v>
      </c>
      <c r="O88" s="34" t="s">
        <v>32</v>
      </c>
      <c r="P88" s="34" t="s">
        <v>33</v>
      </c>
      <c r="Q88" s="34" t="s">
        <v>34</v>
      </c>
      <c r="R88" s="34" t="s">
        <v>35</v>
      </c>
      <c r="S88" s="34" t="s">
        <v>36</v>
      </c>
      <c r="T88" s="34" t="s">
        <v>37</v>
      </c>
      <c r="U88" s="34" t="s">
        <v>38</v>
      </c>
      <c r="V88" s="34" t="s">
        <v>39</v>
      </c>
      <c r="W88" s="35"/>
    </row>
    <row r="89" spans="1:23" x14ac:dyDescent="0.3">
      <c r="F89" s="36" t="s">
        <v>25</v>
      </c>
      <c r="G89" s="37">
        <f>SUMIF($M$6:$M$81,F89,$K$6:$K$81)</f>
        <v>0</v>
      </c>
      <c r="H89" s="38">
        <f>SUMIF($M$6:$M$81,H88,$K$6:$K$81)</f>
        <v>0</v>
      </c>
      <c r="I89" s="38">
        <f>SUMIF($M$6:$M$81,I88,$K$6:$K$81)</f>
        <v>2244444</v>
      </c>
      <c r="J89" s="38">
        <f>SUMIF($M$6:$M$81,J88,$K$6:$K$81)</f>
        <v>4711999</v>
      </c>
      <c r="K89" s="38">
        <f>SUMIF($M$6:$M$81,K88,$K$6:$K$81)</f>
        <v>25000</v>
      </c>
      <c r="L89" s="38">
        <f>SUMIF($M$6:$M$81,L88,$K$6:$K$81)</f>
        <v>0</v>
      </c>
      <c r="M89" s="38">
        <f>SUMIF($M$6:$M$81,M88,$K$6:$K$81)</f>
        <v>0</v>
      </c>
      <c r="N89" s="38">
        <f>SUMIF($M$6:$M$81,N88,$K$6:$K$81)</f>
        <v>0</v>
      </c>
      <c r="O89" s="38">
        <f>SUMIF($M$6:$M$81,O88,$K$6:$K$81)</f>
        <v>0</v>
      </c>
      <c r="P89" s="38">
        <f>SUMIF($M$6:$M$81,P88,$K$6:$K$81)</f>
        <v>0</v>
      </c>
      <c r="Q89" s="38">
        <f>SUMIF($M$6:$M$81,Q88,$K$6:$K$81)</f>
        <v>0</v>
      </c>
      <c r="R89" s="38">
        <f>SUMIF($M$6:$M$81,R88,$K$6:$K$81)</f>
        <v>0</v>
      </c>
      <c r="S89" s="38">
        <f>SUMIF($M$6:$M$81,S88,$K$6:$K$81)</f>
        <v>0</v>
      </c>
      <c r="T89" s="38">
        <f>SUMIF($M$6:$M$81,T88,$K$6:$K$81)</f>
        <v>0</v>
      </c>
      <c r="U89" s="38">
        <f>SUMIF($M$6:$M$81,U88,$K$6:$K$81)</f>
        <v>0</v>
      </c>
      <c r="V89" s="38">
        <f>SUMIF($M$6:$M$81,V88,$K$6:$K$81)</f>
        <v>0</v>
      </c>
      <c r="W89" s="39">
        <f>SUM(H89:V89)</f>
        <v>6981443</v>
      </c>
    </row>
    <row r="90" spans="1:23" x14ac:dyDescent="0.3">
      <c r="F90" s="33" t="s">
        <v>26</v>
      </c>
      <c r="G90" s="38">
        <f>SUMIF($M$6:$M$81,F90,$K$6:$K$81)</f>
        <v>2244444</v>
      </c>
      <c r="I90" s="27"/>
    </row>
    <row r="91" spans="1:23" x14ac:dyDescent="0.3">
      <c r="F91" s="34" t="s">
        <v>27</v>
      </c>
      <c r="G91" s="38">
        <f>SUMIF($M$6:$M$81,F91,$K$6:$K$81)</f>
        <v>4711999</v>
      </c>
      <c r="I91" s="40"/>
    </row>
    <row r="92" spans="1:23" x14ac:dyDescent="0.3">
      <c r="F92" s="34" t="s">
        <v>28</v>
      </c>
      <c r="G92" s="38">
        <f>SUMIF($M$6:$M$81,F92,$K$6:$K$81)</f>
        <v>25000</v>
      </c>
      <c r="I92" s="41"/>
    </row>
    <row r="93" spans="1:23" x14ac:dyDescent="0.3">
      <c r="F93" s="34" t="s">
        <v>29</v>
      </c>
      <c r="G93" s="38">
        <f>SUMIF($M$6:$M$81,F93,$K$6:$K$81)</f>
        <v>0</v>
      </c>
    </row>
    <row r="94" spans="1:23" x14ac:dyDescent="0.3">
      <c r="F94" s="34" t="s">
        <v>30</v>
      </c>
      <c r="G94" s="38">
        <f>SUMIF($M$6:$M$81,F94,$K$6:$K$81)</f>
        <v>0</v>
      </c>
    </row>
    <row r="95" spans="1:23" x14ac:dyDescent="0.3">
      <c r="F95" s="34" t="s">
        <v>31</v>
      </c>
      <c r="G95" s="38">
        <f>SUMIF($M$6:$M$81,F95,$K$6:$K$81)</f>
        <v>0</v>
      </c>
    </row>
    <row r="96" spans="1:23" x14ac:dyDescent="0.3">
      <c r="F96" s="34" t="s">
        <v>32</v>
      </c>
      <c r="G96" s="38">
        <f>SUMIF($M$6:$M$81,F96,$K$6:$K$81)</f>
        <v>0</v>
      </c>
      <c r="I96" s="42"/>
      <c r="J96" s="42"/>
      <c r="K96" s="42"/>
      <c r="L96" s="43"/>
      <c r="M96" s="42"/>
      <c r="N96" s="42"/>
      <c r="O96" s="42"/>
      <c r="P96" s="42"/>
      <c r="Q96" s="42"/>
    </row>
    <row r="97" spans="2:17" x14ac:dyDescent="0.3">
      <c r="F97" s="34" t="s">
        <v>33</v>
      </c>
      <c r="G97" s="38">
        <f>SUMIF($M$6:$M$81,F97,$K$6:$K$81)</f>
        <v>0</v>
      </c>
      <c r="I97" s="42"/>
      <c r="J97" s="42"/>
      <c r="K97" s="42"/>
      <c r="L97" s="43"/>
      <c r="M97" s="42"/>
      <c r="N97" s="42"/>
      <c r="O97" s="42"/>
      <c r="P97" s="42"/>
      <c r="Q97" s="42"/>
    </row>
    <row r="98" spans="2:17" x14ac:dyDescent="0.3">
      <c r="F98" s="34" t="s">
        <v>34</v>
      </c>
      <c r="G98" s="38">
        <f>SUMIF($M$6:$M$81,F98,$K$6:$K$81)</f>
        <v>0</v>
      </c>
      <c r="I98" s="42"/>
      <c r="J98" s="42"/>
      <c r="K98" s="42"/>
      <c r="L98" s="43"/>
      <c r="M98" s="42"/>
      <c r="N98" s="42"/>
      <c r="O98" s="42"/>
      <c r="P98" s="42"/>
      <c r="Q98" s="42"/>
    </row>
    <row r="99" spans="2:17" x14ac:dyDescent="0.3">
      <c r="F99" s="34" t="s">
        <v>35</v>
      </c>
      <c r="G99" s="38">
        <f>SUMIF($M$6:$M$81,F99,$K$6:$K$81)</f>
        <v>0</v>
      </c>
      <c r="I99" s="42"/>
      <c r="J99" s="42"/>
      <c r="K99" s="42"/>
      <c r="L99" s="43"/>
      <c r="M99" s="42"/>
      <c r="N99" s="42"/>
      <c r="O99" s="42"/>
      <c r="P99" s="42"/>
      <c r="Q99" s="42"/>
    </row>
    <row r="100" spans="2:17" x14ac:dyDescent="0.3">
      <c r="F100" s="34" t="s">
        <v>36</v>
      </c>
      <c r="G100" s="38">
        <f>SUMIF($M$6:$M$81,F100,$K$6:$K$81)</f>
        <v>0</v>
      </c>
      <c r="I100" s="42"/>
      <c r="J100" s="42"/>
      <c r="K100" s="42"/>
      <c r="L100" s="43"/>
      <c r="M100" s="42"/>
      <c r="N100" s="42"/>
      <c r="O100" s="42"/>
      <c r="P100" s="42"/>
      <c r="Q100" s="42"/>
    </row>
    <row r="101" spans="2:17" x14ac:dyDescent="0.3">
      <c r="F101" s="34" t="s">
        <v>37</v>
      </c>
      <c r="G101" s="38">
        <f>SUMIF($M$6:$M$81,F101,$K$6:$K$81)</f>
        <v>0</v>
      </c>
      <c r="I101" s="42"/>
      <c r="J101" s="42"/>
      <c r="K101" s="42"/>
      <c r="L101" s="43"/>
      <c r="M101" s="42"/>
      <c r="N101" s="42"/>
      <c r="O101" s="42"/>
      <c r="P101" s="42"/>
      <c r="Q101" s="42"/>
    </row>
    <row r="102" spans="2:17" x14ac:dyDescent="0.3">
      <c r="F102" s="34" t="s">
        <v>38</v>
      </c>
      <c r="G102" s="38">
        <f>SUMIF($M$6:$M$81,F102,$K$6:$K$81)</f>
        <v>0</v>
      </c>
      <c r="I102" s="42"/>
      <c r="J102" s="42"/>
      <c r="K102" s="42"/>
      <c r="L102" s="43"/>
      <c r="M102" s="42"/>
      <c r="N102" s="42"/>
      <c r="O102" s="42"/>
      <c r="P102" s="42"/>
      <c r="Q102" s="42"/>
    </row>
    <row r="103" spans="2:17" x14ac:dyDescent="0.3">
      <c r="F103" s="34" t="s">
        <v>39</v>
      </c>
      <c r="G103" s="38">
        <f>SUMIF($M$6:$M$81,F103,$K$6:$K$81)</f>
        <v>0</v>
      </c>
      <c r="I103" s="42"/>
      <c r="J103" s="42"/>
      <c r="K103" s="42"/>
      <c r="L103" s="43"/>
      <c r="M103" s="42"/>
      <c r="N103" s="42"/>
      <c r="O103" s="42"/>
      <c r="P103" s="42"/>
      <c r="Q103" s="42"/>
    </row>
    <row r="104" spans="2:17" x14ac:dyDescent="0.3">
      <c r="F104" s="35"/>
      <c r="G104" s="39">
        <f>SUM(G89:G103)</f>
        <v>6981443</v>
      </c>
      <c r="I104" s="42"/>
      <c r="J104" s="42"/>
      <c r="K104" s="42"/>
      <c r="L104" s="43"/>
      <c r="M104" s="42"/>
      <c r="N104" s="42"/>
      <c r="O104" s="42"/>
      <c r="P104" s="42"/>
      <c r="Q104" s="42"/>
    </row>
    <row r="107" spans="2:17" x14ac:dyDescent="0.3">
      <c r="D107" s="44" t="s">
        <v>40</v>
      </c>
      <c r="E107" s="44"/>
      <c r="F107" s="45" t="s">
        <v>41</v>
      </c>
      <c r="G107" s="44"/>
      <c r="H107" s="44"/>
    </row>
    <row r="110" spans="2:17" x14ac:dyDescent="0.3">
      <c r="B110" s="44" t="s">
        <v>42</v>
      </c>
      <c r="C110" s="44"/>
      <c r="D110" s="44">
        <v>816002451</v>
      </c>
      <c r="E110" s="44"/>
      <c r="F110" s="46" t="s">
        <v>43</v>
      </c>
      <c r="G110" s="44"/>
      <c r="H110" s="44"/>
    </row>
    <row r="111" spans="2:17" x14ac:dyDescent="0.3">
      <c r="B111" s="44" t="s">
        <v>44</v>
      </c>
      <c r="C111" s="44"/>
      <c r="D111" s="44" t="s">
        <v>45</v>
      </c>
      <c r="E111" s="44"/>
      <c r="F111" s="44"/>
      <c r="G111" s="44"/>
      <c r="H111" s="44"/>
    </row>
    <row r="113" spans="1:10" x14ac:dyDescent="0.3">
      <c r="A113" t="s">
        <v>46</v>
      </c>
      <c r="B113" s="47" t="s">
        <v>47</v>
      </c>
      <c r="C113" s="47"/>
    </row>
    <row r="115" spans="1:10" x14ac:dyDescent="0.3">
      <c r="B115" t="s">
        <v>48</v>
      </c>
      <c r="D115">
        <v>816002451</v>
      </c>
      <c r="F115" t="s">
        <v>49</v>
      </c>
    </row>
    <row r="116" spans="1:10" x14ac:dyDescent="0.3">
      <c r="B116" t="s">
        <v>44</v>
      </c>
      <c r="D116" t="s">
        <v>45</v>
      </c>
    </row>
    <row r="118" spans="1:10" ht="15.6" x14ac:dyDescent="0.3">
      <c r="B118" s="48" t="s">
        <v>50</v>
      </c>
      <c r="C118" s="48"/>
      <c r="D118" s="48"/>
      <c r="E118" s="48"/>
      <c r="F118" s="48"/>
      <c r="G118" s="48"/>
      <c r="H118" s="48"/>
      <c r="I118" s="48"/>
      <c r="J118" s="48"/>
    </row>
    <row r="119" spans="1:10" ht="15.6" x14ac:dyDescent="0.3">
      <c r="B119" s="48" t="s">
        <v>51</v>
      </c>
      <c r="C119" s="48"/>
      <c r="D119" s="48"/>
      <c r="E119" s="48"/>
      <c r="F119" s="48"/>
      <c r="G119" s="48"/>
      <c r="H119" s="48"/>
      <c r="I119" s="48"/>
      <c r="J119" s="48"/>
    </row>
    <row r="120" spans="1:10" x14ac:dyDescent="0.3">
      <c r="B120" s="49" t="s">
        <v>52</v>
      </c>
      <c r="C120" s="49"/>
      <c r="D120" s="48"/>
      <c r="E120" s="48"/>
    </row>
  </sheetData>
  <sheetProtection selectLockedCells="1" selectUnlockedCells="1"/>
  <autoFilter ref="A5:W81"/>
  <mergeCells count="3">
    <mergeCell ref="A1:D1"/>
    <mergeCell ref="A2:D2"/>
    <mergeCell ref="F88:G88"/>
  </mergeCells>
  <hyperlinks>
    <hyperlink ref="B113" r:id="rId1"/>
    <hyperlink ref="F107" r:id="rId2" display="http://transaccionesenlinea.com.co/"/>
    <hyperlink ref="F110" r:id="rId3"/>
  </hyperlinks>
  <pageMargins left="0.7" right="0.7" top="0.75" bottom="0.75" header="0.51180555555555551" footer="0.51180555555555551"/>
  <pageSetup firstPageNumber="0" orientation="portrait" horizontalDpi="300" verticalDpi="300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EPS</vt:lpstr>
      <vt:lpstr>COMFENALCO VALLE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</dc:creator>
  <cp:lastModifiedBy>Gerencia</cp:lastModifiedBy>
  <dcterms:created xsi:type="dcterms:W3CDTF">2023-05-06T18:54:52Z</dcterms:created>
  <dcterms:modified xsi:type="dcterms:W3CDTF">2023-05-06T19:06:41Z</dcterms:modified>
</cp:coreProperties>
</file>