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90001098 ESE HOSPIAL SAN VICENTE DE PAUL FILAND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I31" i="3" s="1"/>
  <c r="H27" i="3"/>
  <c r="H31" i="3" s="1"/>
  <c r="I24" i="3"/>
  <c r="H24" i="3"/>
  <c r="H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<sst xmlns="http://schemas.openxmlformats.org/spreadsheetml/2006/main" count="145" uniqueCount="104">
  <si>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</si>
  <si>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</si>
  <si>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</si>
  <si>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</si>
  <si>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</si>
  <si>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</si>
  <si>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</si>
  <si>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</si>
  <si>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</si>
  <si>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</si>
  <si>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</si>
  <si>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8843</t>
  </si>
  <si>
    <t>12353</t>
  </si>
  <si>
    <t>12411</t>
  </si>
  <si>
    <t>13952</t>
  </si>
  <si>
    <t>17248</t>
  </si>
  <si>
    <t>29941</t>
  </si>
  <si>
    <t>32409</t>
  </si>
  <si>
    <t>ESE HOSPITAL SAN VICENTE DE PAUL FILANDIA</t>
  </si>
  <si>
    <t>FEHF</t>
  </si>
  <si>
    <t>FOR-CSA-018</t>
  </si>
  <si>
    <t>HOJA 1 DE 2</t>
  </si>
  <si>
    <t>RESUMEN DE CARTERA REVISADA POR LA EPS</t>
  </si>
  <si>
    <t>VERSION 1</t>
  </si>
  <si>
    <t>SANTIAGO DE CALI , MAYO 30 DE 2023</t>
  </si>
  <si>
    <t>A continuacion me permito remitir nuestra respuesta al estado de cartera presentado en la fecha: 24/05/2023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</si>
  <si>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</si>
  <si>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</si>
  <si>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</si>
  <si>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</si>
  <si>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</si>
  <si>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</si>
  <si>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</si>
  <si>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</si>
  <si>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</si>
  <si>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</si>
  <si>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</si>
  <si>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</si>
  <si>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</si>
  <si>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</si>
  <si>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</si>
  <si>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</si>
  <si>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</si>
  <si>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</si>
  <si>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</si>
  <si>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</si>
  <si>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</si>
  <si>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</si>
  <si>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</si>
  <si>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</si>
  <si>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</si>
  <si>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</si>
  <si>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30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</si>
  <si>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</si>
  <si>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</si>
  <si>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</si>
  <si>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</si>
  <si>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</si>
  <si>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</si>
  <si>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</si>
  <si>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</si>
  <si>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</si>
  <si>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</si>
  <si>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</si>
  <si>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</si>
  <si>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</si>
  <si>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</si>
  <si>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</si>
  <si>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</si>
  <si>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</si>
  <si>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</si>
  <si>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</si>
  <si>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</si>
  <si>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</si>
  <si>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</si>
  <si>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</si>
  <si>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</si>
  <si>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</si>
  <si>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890001098_FEHF_32409</t>
  </si>
  <si>
    <t>B)Factura sin saldo ERP</t>
  </si>
  <si>
    <t xml:space="preserve">FACTURA PENDIENTE EN PROGRAMACION DE PAGO   </t>
  </si>
  <si>
    <t>OK</t>
  </si>
  <si>
    <t>SI</t>
  </si>
  <si>
    <t>890001098_FAC_8843</t>
  </si>
  <si>
    <t>FAC</t>
  </si>
  <si>
    <t>B)Factura sin saldo ERP/conciliar diferencia glosa aceptada</t>
  </si>
  <si>
    <t>Diferente_Alfa</t>
  </si>
  <si>
    <t>890001098__12353</t>
  </si>
  <si>
    <t>A)Factura no radicada en ERP</t>
  </si>
  <si>
    <t>FACTURA NO RADICADA</t>
  </si>
  <si>
    <t>no_cruza</t>
  </si>
  <si>
    <t>890001098__12411</t>
  </si>
  <si>
    <t>890001098__13952</t>
  </si>
  <si>
    <t>890001098__17248</t>
  </si>
  <si>
    <t>890001098_FEHF_29941</t>
  </si>
  <si>
    <t>FACTURA CERRADA POR EXTEMPORANEIDAD</t>
  </si>
  <si>
    <t>Señores : ESE HOSPITAL SAN VICENTE DE PAUL FILANDIA</t>
  </si>
  <si>
    <t>NIT: 890001098</t>
  </si>
  <si>
    <t>Total general</t>
  </si>
  <si>
    <t>Tipificación</t>
  </si>
  <si>
    <t>Cant Facturas</t>
  </si>
  <si>
    <t>Saldo Facturas</t>
  </si>
  <si>
    <t>Alexandra Hoyos Benavides</t>
  </si>
  <si>
    <t>Cartera - ESE San Vicente de Paul Filandia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</si>
</sst>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\ &quot;$&quot;_-;\-* #,##0.00\ &quot;$&quot;_-;_-* &quot;-&quot;??\ &quot;$&quot;_-;_-@_-"/>
    <numFmt numFmtId="165" formatCode="_-* #,##0\ &quot;$&quot;_-;\-* #,##0\ &quot;$&quot;_-;_-* &quot;-&quot;??\ &quot;$&quot;_-;_-@_-"/>
    <numFmt numFmtId="167" formatCode="&quot;$&quot;\ #,##0;[Red]&quot;$&quot;\ #,##0"/>
    <numFmt numFmtId="168" formatCode="&quot;$&quot;\ #,##0"/>
    <numFmt numFmtId="169" formatCode="_-* #,##0\ _€_-;\-* #,##0\ _€_-;_-* &quot;-&quot;??\ _€_-;_-@_-"/>
    <numFmt numFmtId="171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7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8" fillId="0" borderId="9" xfId="3" applyNumberFormat="1" applyFont="1" applyBorder="1"/>
    <xf numFmtId="167" fontId="7" fillId="0" borderId="9" xfId="3" applyNumberFormat="1" applyFont="1" applyBorder="1"/>
    <xf numFmtId="167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1" fillId="3" borderId="1" xfId="0" applyFont="1" applyFill="1" applyBorder="1" applyAlignment="1">
      <alignment horizontal="center" vertical="center" wrapText="1"/>
    </xf>
    <xf numFmtId="169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169" fontId="1" fillId="3" borderId="1" xfId="2" applyNumberFormat="1" applyFont="1" applyFill="1" applyBorder="1" applyAlignment="1">
      <alignment horizontal="center" vertical="center" wrapText="1"/>
    </xf>
    <xf numFmtId="169" fontId="1" fillId="5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0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9" fontId="0" fillId="0" borderId="1" xfId="2" applyNumberFormat="1" applyFont="1" applyBorder="1"/>
    <xf numFmtId="1" fontId="0" fillId="0" borderId="1" xfId="0" applyNumberFormat="1" applyFont="1" applyBorder="1"/>
    <xf numFmtId="171" fontId="0" fillId="0" borderId="0" xfId="2" applyNumberFormat="1" applyFont="1"/>
    <xf numFmtId="171" fontId="1" fillId="0" borderId="0" xfId="2" applyNumberFormat="1" applyFont="1"/>
    <xf numFmtId="0" fontId="0" fillId="0" borderId="0" xfId="0" applyAlignment="1">
      <alignment horizontal="center"/>
    </xf>
    <xf numFmtId="0" fontId="5" fillId="6" borderId="14" xfId="0" applyFont="1" applyFill="1" applyBorder="1" applyAlignment="1">
      <alignment horizontal="center" vertical="center"/>
    </xf>
    <xf numFmtId="171" fontId="5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71" fontId="0" fillId="0" borderId="17" xfId="0" applyNumberFormat="1" applyBorder="1"/>
    <xf numFmtId="0" fontId="5" fillId="6" borderId="18" xfId="0" applyFont="1" applyFill="1" applyBorder="1" applyAlignment="1">
      <alignment horizontal="center" vertical="center"/>
    </xf>
    <xf numFmtId="171" fontId="5" fillId="6" borderId="19" xfId="0" applyNumberFormat="1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5" fillId="6" borderId="22" xfId="0" applyNumberFormat="1" applyFont="1" applyFill="1" applyBorder="1" applyAlignment="1">
      <alignment horizontal="center" vertical="center"/>
    </xf>
    <xf numFmtId="168" fontId="8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42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71" formatCode="_-* #,##0_-;\-* #,##0_-;_-* &quot;-&quot;??_-;_-@_-"/>
    </dxf>
    <dxf>
      <numFmt numFmtId="171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70" formatCode="_-* #,##0.0_-;\-* #,##0.0_-;_-* &quot;-&quot;??_-;_-@_-"/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6.608654166666" createdVersion="5" refreshedVersion="5" minRefreshableVersion="3" recordCount="7">
  <cacheSource type="worksheet">
    <worksheetSource ref="A2:AK9" sheet="ESTADO DE CADA FACTURA"/>
  </cacheSource>
  <cacheFields count="37">
    <cacheField name="NIT IPS" numFmtId="0">
      <sharedItems containsSemiMixedTypes="0" containsString="0" containsNumber="1" containsInteger="1" minValue="890001098" maxValue="890001098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8843" maxValue="3240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843" maxValue="32409"/>
    </cacheField>
    <cacheField name="FECHA FACT IPS" numFmtId="14">
      <sharedItems containsSemiMixedTypes="0" containsNonDate="0" containsDate="1" containsString="0" minDate="2015-12-29T00:00:00" maxDate="2023-03-19T00:00:00"/>
    </cacheField>
    <cacheField name="VALOR FACT IPS" numFmtId="169">
      <sharedItems containsSemiMixedTypes="0" containsString="0" containsNumber="1" containsInteger="1" minValue="5500" maxValue="132490"/>
    </cacheField>
    <cacheField name="SALDO FACT IPS" numFmtId="169">
      <sharedItems containsSemiMixedTypes="0" containsString="0" containsNumber="1" containsInteger="1" minValue="5500" maxValue="132490"/>
    </cacheField>
    <cacheField name="OBSERVACION SASS" numFmtId="0">
      <sharedItems/>
    </cacheField>
    <cacheField name="ESTADO EPS MAYO 30" numFmtId="0">
      <sharedItems count="3">
        <s v="FACTURA PENDIENTE EN PROGRAMACION DE PAGO   "/>
        <s v="FACTURA CERRADA POR EXTEMPORANEIDAD"/>
        <s v="FACTURA NO RADICADA"/>
      </sharedItems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79256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79256"/>
    </cacheField>
    <cacheField name="VALOR GLOSA ACEPTDA" numFmtId="169">
      <sharedItems containsSemiMixedTypes="0" containsString="0" containsNumber="1" containsInteger="1" minValue="0" maxValue="4702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5-12-29T00:00:00" maxDate="2023-03-19T00:00:00"/>
    </cacheField>
    <cacheField name="FECHA RAD INICIAL SASS" numFmtId="0">
      <sharedItems containsNonDate="0" containsString="0" containsBlank="1"/>
    </cacheField>
    <cacheField name="ULTIMO ESTADO FACT" numFmtId="1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String="0" containsBlank="1" containsNumber="1" containsInteger="1" minValue="20180430" maxValue="20230430"/>
    </cacheField>
    <cacheField name="F RAD SASS" numFmtId="0">
      <sharedItems containsString="0" containsBlank="1" containsNumber="1" containsInteger="1" minValue="20180419" maxValue="20230412"/>
    </cacheField>
    <cacheField name="VALOR REPORTADO CRICULAR 030" numFmtId="169">
      <sharedItems containsSemiMixedTypes="0" containsString="0" containsNumber="1" containsInteger="1" minValue="0" maxValue="79256"/>
    </cacheField>
    <cacheField name="VALOR GLOSA ACEPTADA REPORTADO CIRCULAR 030" numFmtId="169">
      <sharedItems containsSemiMixedTypes="0" containsString="0" containsNumber="1" containsInteger="1" minValue="0" maxValue="47020"/>
    </cacheField>
    <cacheField name="F CORTE" numFmtId="14">
      <sharedItems containsSemiMixedTypes="0" containsNonDate="0" containsDate="1" containsString="0" minDate="2023-05-30T00:00:00" maxDate="2023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001098"/>
    <s v="ESE HOSPITAL SAN VICENTE DE PAUL FILANDIA"/>
    <s v="FEHF"/>
    <n v="32409"/>
    <s v="890001098_FEHF_32409"/>
    <s v="FEHF"/>
    <n v="32409"/>
    <d v="2023-03-18T00:00:00"/>
    <n v="79256"/>
    <n v="79256"/>
    <s v="B)Factura sin saldo ERP"/>
    <x v="0"/>
    <s v="OK"/>
    <n v="79256"/>
    <n v="0"/>
    <n v="0"/>
    <n v="0"/>
    <n v="79256"/>
    <n v="0"/>
    <m/>
    <n v="0"/>
    <m/>
    <n v="0"/>
    <n v="0"/>
    <m/>
    <m/>
    <d v="2023-03-18T00:00:00"/>
    <m/>
    <n v="2"/>
    <m/>
    <s v="SI"/>
    <m/>
    <n v="20230430"/>
    <n v="20230412"/>
    <n v="79256"/>
    <n v="0"/>
    <d v="2023-05-30T00:00:00"/>
  </r>
  <r>
    <n v="890001098"/>
    <s v="ESE HOSPITAL SAN VICENTE DE PAUL FILANDIA"/>
    <m/>
    <n v="8843"/>
    <s v="890001098_FAC_8843"/>
    <s v="FAC"/>
    <n v="8843"/>
    <d v="2015-12-29T00:00:00"/>
    <n v="47020"/>
    <n v="47020"/>
    <s v="B)Factura sin saldo ERP/conciliar diferencia glosa aceptada"/>
    <x v="1"/>
    <s v="Diferente_Alfa"/>
    <n v="47020"/>
    <n v="0"/>
    <n v="0"/>
    <n v="0"/>
    <n v="0"/>
    <n v="47020"/>
    <m/>
    <n v="0"/>
    <m/>
    <n v="0"/>
    <n v="0"/>
    <m/>
    <m/>
    <d v="2015-12-29T00:00:00"/>
    <m/>
    <n v="2"/>
    <m/>
    <s v="SI"/>
    <m/>
    <n v="20180430"/>
    <n v="20180419"/>
    <n v="47020"/>
    <n v="47020"/>
    <d v="2023-05-30T00:00:00"/>
  </r>
  <r>
    <n v="890001098"/>
    <s v="ESE HOSPITAL SAN VICENTE DE PAUL FILANDIA"/>
    <m/>
    <n v="12353"/>
    <s v="890001098__12353"/>
    <m/>
    <m/>
    <d v="2021-06-24T00:00:00"/>
    <n v="16500"/>
    <n v="16500"/>
    <s v="A)Factura no radicada en ERP"/>
    <x v="2"/>
    <s v="no_cruza"/>
    <n v="0"/>
    <n v="0"/>
    <n v="0"/>
    <n v="0"/>
    <n v="0"/>
    <n v="0"/>
    <m/>
    <n v="0"/>
    <m/>
    <n v="0"/>
    <n v="0"/>
    <m/>
    <m/>
    <d v="2021-06-24T00:00:00"/>
    <m/>
    <m/>
    <m/>
    <s v="SI"/>
    <m/>
    <m/>
    <m/>
    <n v="0"/>
    <n v="0"/>
    <d v="2023-05-30T00:00:00"/>
  </r>
  <r>
    <n v="890001098"/>
    <s v="ESE HOSPITAL SAN VICENTE DE PAUL FILANDIA"/>
    <m/>
    <n v="12411"/>
    <s v="890001098__12411"/>
    <m/>
    <m/>
    <d v="2021-07-06T00:00:00"/>
    <n v="5500"/>
    <n v="5500"/>
    <s v="A)Factura no radicada en ERP"/>
    <x v="2"/>
    <s v="no_cruza"/>
    <n v="0"/>
    <n v="0"/>
    <n v="0"/>
    <n v="0"/>
    <n v="0"/>
    <n v="0"/>
    <m/>
    <n v="0"/>
    <m/>
    <n v="0"/>
    <n v="0"/>
    <m/>
    <m/>
    <d v="2021-07-06T00:00:00"/>
    <m/>
    <m/>
    <m/>
    <s v="SI"/>
    <m/>
    <m/>
    <m/>
    <n v="0"/>
    <n v="0"/>
    <d v="2023-05-30T00:00:00"/>
  </r>
  <r>
    <n v="890001098"/>
    <s v="ESE HOSPITAL SAN VICENTE DE PAUL FILANDIA"/>
    <m/>
    <n v="13952"/>
    <s v="890001098__13952"/>
    <m/>
    <m/>
    <d v="2021-10-19T00:00:00"/>
    <n v="119653"/>
    <n v="119653"/>
    <s v="A)Factura no radicada en ERP"/>
    <x v="2"/>
    <s v="no_cruza"/>
    <n v="0"/>
    <n v="0"/>
    <n v="0"/>
    <n v="0"/>
    <n v="0"/>
    <n v="0"/>
    <m/>
    <n v="0"/>
    <m/>
    <n v="0"/>
    <n v="0"/>
    <m/>
    <m/>
    <d v="2021-10-19T00:00:00"/>
    <m/>
    <m/>
    <m/>
    <s v="SI"/>
    <m/>
    <m/>
    <m/>
    <n v="0"/>
    <n v="0"/>
    <d v="2023-05-30T00:00:00"/>
  </r>
  <r>
    <n v="890001098"/>
    <s v="ESE HOSPITAL SAN VICENTE DE PAUL FILANDIA"/>
    <m/>
    <n v="17248"/>
    <s v="890001098__17248"/>
    <m/>
    <m/>
    <d v="2021-12-14T00:00:00"/>
    <n v="118890"/>
    <n v="118890"/>
    <s v="A)Factura no radicada en ERP"/>
    <x v="2"/>
    <s v="no_cruza"/>
    <n v="0"/>
    <n v="0"/>
    <n v="0"/>
    <n v="0"/>
    <n v="0"/>
    <n v="0"/>
    <m/>
    <n v="0"/>
    <m/>
    <n v="0"/>
    <n v="0"/>
    <m/>
    <m/>
    <d v="2021-12-14T00:00:00"/>
    <m/>
    <m/>
    <m/>
    <s v="SI"/>
    <m/>
    <m/>
    <m/>
    <n v="0"/>
    <n v="0"/>
    <d v="2023-05-30T00:00:00"/>
  </r>
  <r>
    <n v="890001098"/>
    <s v="ESE HOSPITAL SAN VICENTE DE PAUL FILANDIA"/>
    <s v="FEHF"/>
    <n v="29941"/>
    <s v="890001098_FEHF_29941"/>
    <m/>
    <m/>
    <d v="2022-12-01T00:00:00"/>
    <n v="132490"/>
    <n v="132490"/>
    <s v="A)Factura no radicada en ERP"/>
    <x v="2"/>
    <s v="no_cruza"/>
    <n v="0"/>
    <n v="0"/>
    <n v="0"/>
    <n v="0"/>
    <n v="0"/>
    <n v="0"/>
    <m/>
    <n v="0"/>
    <m/>
    <n v="0"/>
    <n v="0"/>
    <m/>
    <m/>
    <d v="2022-12-01T00:00:00"/>
    <m/>
    <m/>
    <m/>
    <s v="SI"/>
    <m/>
    <m/>
    <m/>
    <n v="0"/>
    <n v="0"/>
    <d v="2023-05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71"/>
  </dataFields>
  <formats count="24">
    <format dxfId="3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5">
      <pivotArea field="11" type="button" dataOnly="0" labelOnly="1" outline="0" axis="axisRow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field="11" type="button" dataOnly="0" labelOnly="1" outline="0" axis="axisRow" fieldPosition="0"/>
    </format>
    <format dxfId="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field="11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field="11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field="11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grandRow="1" outline="0" collapsedLevelsAreSubtotals="1" fieldPosition="0"/>
    </format>
    <format dxfId="24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9"/>
  <sheetViews>
    <sheetView showGridLines="0" zoomScale="120" zoomScaleNormal="120" workbookViewId="0">
      <selection activeCell="F11" sqref="F11"/>
    </sheetView>
  </sheetViews>
  <sheetFormatPr baseColWidth="10" defaultRowHeight="15" x14ac:dyDescent="0.25"/>
  <cols>
    <col min="2" max="2" width="42.7109375" bestFit="1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12.5703125" customWidth="1"/>
    <col min="8" max="8" width="16.57031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890001098</v>
      </c>
      <c r="B2" s="1" t="s">
        <v>18</v>
      </c>
      <c r="C2" s="1"/>
      <c r="D2" s="1" t="s">
        <v>11</v>
      </c>
      <c r="E2" s="5">
        <v>42367</v>
      </c>
      <c r="F2" s="1"/>
      <c r="G2" s="6">
        <v>47020</v>
      </c>
      <c r="H2" s="6">
        <v>47020</v>
      </c>
      <c r="I2" s="4"/>
      <c r="J2" s="4"/>
      <c r="K2" s="4"/>
    </row>
    <row r="3" spans="1:11" x14ac:dyDescent="0.25">
      <c r="A3" s="1">
        <v>890001098</v>
      </c>
      <c r="B3" s="1" t="s">
        <v>18</v>
      </c>
      <c r="C3" s="1"/>
      <c r="D3" s="1" t="s">
        <v>12</v>
      </c>
      <c r="E3" s="5">
        <v>44371</v>
      </c>
      <c r="F3" s="1"/>
      <c r="G3" s="6">
        <v>16500</v>
      </c>
      <c r="H3" s="6">
        <v>16500</v>
      </c>
      <c r="I3" s="4"/>
      <c r="J3" s="4"/>
      <c r="K3" s="4"/>
    </row>
    <row r="4" spans="1:11" x14ac:dyDescent="0.25">
      <c r="A4" s="1">
        <v>890001098</v>
      </c>
      <c r="B4" s="1" t="s">
        <v>18</v>
      </c>
      <c r="C4" s="1"/>
      <c r="D4" s="1" t="s">
        <v>13</v>
      </c>
      <c r="E4" s="5">
        <v>44383</v>
      </c>
      <c r="F4" s="1"/>
      <c r="G4" s="6">
        <v>5500</v>
      </c>
      <c r="H4" s="6">
        <v>5500</v>
      </c>
      <c r="I4" s="4"/>
      <c r="J4" s="4"/>
      <c r="K4" s="4"/>
    </row>
    <row r="5" spans="1:11" x14ac:dyDescent="0.25">
      <c r="A5" s="1">
        <v>890001098</v>
      </c>
      <c r="B5" s="1" t="s">
        <v>18</v>
      </c>
      <c r="C5" s="1"/>
      <c r="D5" s="1" t="s">
        <v>14</v>
      </c>
      <c r="E5" s="5">
        <v>44488</v>
      </c>
      <c r="F5" s="1"/>
      <c r="G5" s="6">
        <v>119653</v>
      </c>
      <c r="H5" s="6">
        <v>119653</v>
      </c>
      <c r="I5" s="4"/>
      <c r="J5" s="4"/>
      <c r="K5" s="4"/>
    </row>
    <row r="6" spans="1:11" x14ac:dyDescent="0.25">
      <c r="A6" s="1">
        <v>890001098</v>
      </c>
      <c r="B6" s="1" t="s">
        <v>18</v>
      </c>
      <c r="C6" s="1"/>
      <c r="D6" s="1" t="s">
        <v>15</v>
      </c>
      <c r="E6" s="5">
        <v>44544</v>
      </c>
      <c r="F6" s="1"/>
      <c r="G6" s="6">
        <v>118890</v>
      </c>
      <c r="H6" s="6">
        <v>118890</v>
      </c>
      <c r="I6" s="1"/>
      <c r="J6" s="1"/>
      <c r="K6" s="1"/>
    </row>
    <row r="7" spans="1:11" x14ac:dyDescent="0.25">
      <c r="A7" s="1">
        <v>890001098</v>
      </c>
      <c r="B7" s="1" t="s">
        <v>18</v>
      </c>
      <c r="C7" s="1" t="s">
        <v>19</v>
      </c>
      <c r="D7" s="1" t="s">
        <v>16</v>
      </c>
      <c r="E7" s="5">
        <v>44896</v>
      </c>
      <c r="F7" s="1"/>
      <c r="G7" s="6">
        <v>132490</v>
      </c>
      <c r="H7" s="6">
        <v>132490</v>
      </c>
      <c r="I7" s="1"/>
      <c r="J7" s="1"/>
      <c r="K7" s="1"/>
    </row>
    <row r="8" spans="1:11" x14ac:dyDescent="0.25">
      <c r="A8" s="1">
        <v>890001098</v>
      </c>
      <c r="B8" s="1" t="s">
        <v>18</v>
      </c>
      <c r="C8" s="1" t="s">
        <v>19</v>
      </c>
      <c r="D8" s="1" t="s">
        <v>17</v>
      </c>
      <c r="E8" s="5">
        <v>45003</v>
      </c>
      <c r="F8" s="1"/>
      <c r="G8" s="6">
        <v>79256</v>
      </c>
      <c r="H8" s="6">
        <v>79256</v>
      </c>
      <c r="I8" s="1"/>
      <c r="J8" s="1"/>
      <c r="K8" s="1"/>
    </row>
    <row r="9" spans="1:11" x14ac:dyDescent="0.25">
      <c r="H9" s="7">
        <f>SUM(H2:H8)</f>
        <v>519309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K9"/>
  <sheetViews>
    <sheetView showGridLines="0" zoomScale="73" zoomScaleNormal="73" workbookViewId="0">
      <selection activeCell="I15" sqref="I15"/>
    </sheetView>
  </sheetViews>
  <sheetFormatPr baseColWidth="10" defaultRowHeight="15" x14ac:dyDescent="0.25"/>
  <cols>
    <col min="1" max="1" width="11.85546875" bestFit="1" customWidth="1"/>
    <col min="2" max="2" width="42.28515625" bestFit="1" customWidth="1"/>
    <col min="8" max="8" width="15.140625" bestFit="1" customWidth="1"/>
    <col min="12" max="12" width="48.28515625" bestFit="1" customWidth="1"/>
    <col min="20" max="20" width="16" customWidth="1"/>
    <col min="21" max="21" width="16.140625" customWidth="1"/>
    <col min="22" max="22" width="14.42578125" customWidth="1"/>
    <col min="24" max="24" width="17.140625" customWidth="1"/>
    <col min="25" max="25" width="17.28515625" customWidth="1"/>
    <col min="26" max="26" width="16.140625" customWidth="1"/>
    <col min="27" max="27" width="14.57031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66">
        <f>SUBTOTAL(9,I3:I9)</f>
        <v>519309</v>
      </c>
      <c r="J1" s="66">
        <f t="shared" ref="J1" si="0">SUBTOTAL(9,J3:J9)</f>
        <v>519309</v>
      </c>
    </row>
    <row r="2" spans="1:37" ht="60" x14ac:dyDescent="0.25">
      <c r="A2" s="2" t="s">
        <v>6</v>
      </c>
      <c r="B2" s="2" t="s">
        <v>43</v>
      </c>
      <c r="C2" s="2" t="s">
        <v>0</v>
      </c>
      <c r="D2" s="2" t="s">
        <v>44</v>
      </c>
      <c r="E2" s="50" t="s">
        <v>45</v>
      </c>
      <c r="F2" s="2" t="s">
        <v>46</v>
      </c>
      <c r="G2" s="2" t="s">
        <v>47</v>
      </c>
      <c r="H2" s="2" t="s">
        <v>48</v>
      </c>
      <c r="I2" s="51" t="s">
        <v>49</v>
      </c>
      <c r="J2" s="51" t="s">
        <v>50</v>
      </c>
      <c r="K2" s="2" t="s">
        <v>51</v>
      </c>
      <c r="L2" s="52" t="s">
        <v>52</v>
      </c>
      <c r="M2" s="2" t="s">
        <v>53</v>
      </c>
      <c r="N2" s="51" t="s">
        <v>54</v>
      </c>
      <c r="O2" s="54" t="s">
        <v>55</v>
      </c>
      <c r="P2" s="54" t="s">
        <v>56</v>
      </c>
      <c r="Q2" s="51" t="s">
        <v>57</v>
      </c>
      <c r="R2" s="51" t="s">
        <v>58</v>
      </c>
      <c r="S2" s="55" t="s">
        <v>59</v>
      </c>
      <c r="T2" s="55" t="s">
        <v>60</v>
      </c>
      <c r="U2" s="55" t="s">
        <v>61</v>
      </c>
      <c r="V2" s="56" t="s">
        <v>62</v>
      </c>
      <c r="W2" s="51" t="s">
        <v>63</v>
      </c>
      <c r="X2" s="53" t="s">
        <v>64</v>
      </c>
      <c r="Y2" s="52" t="s">
        <v>65</v>
      </c>
      <c r="Z2" s="52" t="s">
        <v>66</v>
      </c>
      <c r="AA2" s="57" t="s">
        <v>67</v>
      </c>
      <c r="AB2" s="2" t="s">
        <v>68</v>
      </c>
      <c r="AC2" s="58" t="s">
        <v>69</v>
      </c>
      <c r="AD2" s="2" t="s">
        <v>70</v>
      </c>
      <c r="AE2" s="2" t="s">
        <v>71</v>
      </c>
      <c r="AF2" s="2" t="s">
        <v>72</v>
      </c>
      <c r="AG2" s="59" t="s">
        <v>73</v>
      </c>
      <c r="AH2" s="59" t="s">
        <v>74</v>
      </c>
      <c r="AI2" s="60" t="s">
        <v>75</v>
      </c>
      <c r="AJ2" s="60" t="s">
        <v>76</v>
      </c>
      <c r="AK2" s="2" t="s">
        <v>77</v>
      </c>
    </row>
    <row r="3" spans="1:37" x14ac:dyDescent="0.25">
      <c r="A3" s="61">
        <v>890001098</v>
      </c>
      <c r="B3" s="61" t="s">
        <v>18</v>
      </c>
      <c r="C3" s="61" t="s">
        <v>19</v>
      </c>
      <c r="D3" s="61">
        <v>32409</v>
      </c>
      <c r="E3" s="61" t="s">
        <v>78</v>
      </c>
      <c r="F3" s="61" t="s">
        <v>19</v>
      </c>
      <c r="G3" s="61">
        <v>32409</v>
      </c>
      <c r="H3" s="62">
        <v>45003</v>
      </c>
      <c r="I3" s="63">
        <v>79256</v>
      </c>
      <c r="J3" s="63">
        <v>79256</v>
      </c>
      <c r="K3" s="61" t="s">
        <v>79</v>
      </c>
      <c r="L3" s="61" t="s">
        <v>80</v>
      </c>
      <c r="M3" s="61" t="s">
        <v>81</v>
      </c>
      <c r="N3" s="63">
        <v>79256</v>
      </c>
      <c r="O3" s="63">
        <v>0</v>
      </c>
      <c r="P3" s="63">
        <v>0</v>
      </c>
      <c r="Q3" s="63">
        <v>0</v>
      </c>
      <c r="R3" s="63">
        <v>79256</v>
      </c>
      <c r="S3" s="63">
        <v>0</v>
      </c>
      <c r="T3" s="61"/>
      <c r="U3" s="63">
        <v>0</v>
      </c>
      <c r="V3" s="61"/>
      <c r="W3" s="63">
        <v>0</v>
      </c>
      <c r="X3" s="63">
        <v>0</v>
      </c>
      <c r="Y3" s="61"/>
      <c r="Z3" s="61"/>
      <c r="AA3" s="62">
        <v>45003</v>
      </c>
      <c r="AB3" s="61"/>
      <c r="AC3" s="64">
        <v>2</v>
      </c>
      <c r="AD3" s="61"/>
      <c r="AE3" s="61" t="s">
        <v>82</v>
      </c>
      <c r="AF3" s="61"/>
      <c r="AG3" s="61">
        <v>20230430</v>
      </c>
      <c r="AH3" s="61">
        <v>20230412</v>
      </c>
      <c r="AI3" s="63">
        <v>79256</v>
      </c>
      <c r="AJ3" s="63">
        <v>0</v>
      </c>
      <c r="AK3" s="62">
        <v>45076</v>
      </c>
    </row>
    <row r="4" spans="1:37" x14ac:dyDescent="0.25">
      <c r="A4" s="61">
        <v>890001098</v>
      </c>
      <c r="B4" s="61" t="s">
        <v>18</v>
      </c>
      <c r="C4" s="61"/>
      <c r="D4" s="61">
        <v>8843</v>
      </c>
      <c r="E4" s="61" t="s">
        <v>83</v>
      </c>
      <c r="F4" s="61" t="s">
        <v>84</v>
      </c>
      <c r="G4" s="61">
        <v>8843</v>
      </c>
      <c r="H4" s="62">
        <v>42367</v>
      </c>
      <c r="I4" s="63">
        <v>47020</v>
      </c>
      <c r="J4" s="63">
        <v>47020</v>
      </c>
      <c r="K4" s="61" t="s">
        <v>85</v>
      </c>
      <c r="L4" s="61" t="s">
        <v>95</v>
      </c>
      <c r="M4" s="61" t="s">
        <v>86</v>
      </c>
      <c r="N4" s="63">
        <v>47020</v>
      </c>
      <c r="O4" s="63">
        <v>0</v>
      </c>
      <c r="P4" s="63">
        <v>0</v>
      </c>
      <c r="Q4" s="63">
        <v>0</v>
      </c>
      <c r="R4" s="63">
        <v>0</v>
      </c>
      <c r="S4" s="63">
        <v>47020</v>
      </c>
      <c r="T4" s="61"/>
      <c r="U4" s="63">
        <v>0</v>
      </c>
      <c r="V4" s="61"/>
      <c r="W4" s="63">
        <v>0</v>
      </c>
      <c r="X4" s="63">
        <v>0</v>
      </c>
      <c r="Y4" s="61"/>
      <c r="Z4" s="61"/>
      <c r="AA4" s="62">
        <v>42367</v>
      </c>
      <c r="AB4" s="61"/>
      <c r="AC4" s="64">
        <v>2</v>
      </c>
      <c r="AD4" s="61"/>
      <c r="AE4" s="61" t="s">
        <v>82</v>
      </c>
      <c r="AF4" s="61"/>
      <c r="AG4" s="61">
        <v>20180430</v>
      </c>
      <c r="AH4" s="61">
        <v>20180419</v>
      </c>
      <c r="AI4" s="63">
        <v>47020</v>
      </c>
      <c r="AJ4" s="63">
        <v>47020</v>
      </c>
      <c r="AK4" s="62">
        <v>45076</v>
      </c>
    </row>
    <row r="5" spans="1:37" x14ac:dyDescent="0.25">
      <c r="A5" s="61">
        <v>890001098</v>
      </c>
      <c r="B5" s="61" t="s">
        <v>18</v>
      </c>
      <c r="C5" s="61"/>
      <c r="D5" s="61">
        <v>12353</v>
      </c>
      <c r="E5" s="61" t="s">
        <v>87</v>
      </c>
      <c r="F5" s="61"/>
      <c r="G5" s="61"/>
      <c r="H5" s="62">
        <v>44371</v>
      </c>
      <c r="I5" s="63">
        <v>16500</v>
      </c>
      <c r="J5" s="63">
        <v>16500</v>
      </c>
      <c r="K5" s="61" t="s">
        <v>88</v>
      </c>
      <c r="L5" s="61" t="s">
        <v>89</v>
      </c>
      <c r="M5" s="61" t="s">
        <v>90</v>
      </c>
      <c r="N5" s="63">
        <v>0</v>
      </c>
      <c r="O5" s="63">
        <v>0</v>
      </c>
      <c r="P5" s="63">
        <v>0</v>
      </c>
      <c r="Q5" s="63">
        <v>0</v>
      </c>
      <c r="R5" s="63">
        <v>0</v>
      </c>
      <c r="S5" s="63">
        <v>0</v>
      </c>
      <c r="T5" s="61"/>
      <c r="U5" s="63">
        <v>0</v>
      </c>
      <c r="V5" s="61"/>
      <c r="W5" s="63">
        <v>0</v>
      </c>
      <c r="X5" s="63">
        <v>0</v>
      </c>
      <c r="Y5" s="61"/>
      <c r="Z5" s="61"/>
      <c r="AA5" s="62">
        <v>44371</v>
      </c>
      <c r="AB5" s="61"/>
      <c r="AC5" s="64"/>
      <c r="AD5" s="61"/>
      <c r="AE5" s="61" t="s">
        <v>82</v>
      </c>
      <c r="AF5" s="61"/>
      <c r="AG5" s="61"/>
      <c r="AH5" s="61"/>
      <c r="AI5" s="63">
        <v>0</v>
      </c>
      <c r="AJ5" s="63">
        <v>0</v>
      </c>
      <c r="AK5" s="62">
        <v>45076</v>
      </c>
    </row>
    <row r="6" spans="1:37" x14ac:dyDescent="0.25">
      <c r="A6" s="61">
        <v>890001098</v>
      </c>
      <c r="B6" s="61" t="s">
        <v>18</v>
      </c>
      <c r="C6" s="61"/>
      <c r="D6" s="61">
        <v>12411</v>
      </c>
      <c r="E6" s="61" t="s">
        <v>91</v>
      </c>
      <c r="F6" s="61"/>
      <c r="G6" s="61"/>
      <c r="H6" s="62">
        <v>44383</v>
      </c>
      <c r="I6" s="63">
        <v>5500</v>
      </c>
      <c r="J6" s="63">
        <v>5500</v>
      </c>
      <c r="K6" s="61" t="s">
        <v>88</v>
      </c>
      <c r="L6" s="61" t="s">
        <v>89</v>
      </c>
      <c r="M6" s="61" t="s">
        <v>90</v>
      </c>
      <c r="N6" s="63">
        <v>0</v>
      </c>
      <c r="O6" s="63">
        <v>0</v>
      </c>
      <c r="P6" s="63">
        <v>0</v>
      </c>
      <c r="Q6" s="63">
        <v>0</v>
      </c>
      <c r="R6" s="63">
        <v>0</v>
      </c>
      <c r="S6" s="63">
        <v>0</v>
      </c>
      <c r="T6" s="61"/>
      <c r="U6" s="63">
        <v>0</v>
      </c>
      <c r="V6" s="61"/>
      <c r="W6" s="63">
        <v>0</v>
      </c>
      <c r="X6" s="63">
        <v>0</v>
      </c>
      <c r="Y6" s="61"/>
      <c r="Z6" s="61"/>
      <c r="AA6" s="62">
        <v>44383</v>
      </c>
      <c r="AB6" s="61"/>
      <c r="AC6" s="64"/>
      <c r="AD6" s="61"/>
      <c r="AE6" s="61" t="s">
        <v>82</v>
      </c>
      <c r="AF6" s="61"/>
      <c r="AG6" s="61"/>
      <c r="AH6" s="61"/>
      <c r="AI6" s="63">
        <v>0</v>
      </c>
      <c r="AJ6" s="63">
        <v>0</v>
      </c>
      <c r="AK6" s="62">
        <v>45076</v>
      </c>
    </row>
    <row r="7" spans="1:37" x14ac:dyDescent="0.25">
      <c r="A7" s="61">
        <v>890001098</v>
      </c>
      <c r="B7" s="61" t="s">
        <v>18</v>
      </c>
      <c r="C7" s="61"/>
      <c r="D7" s="61">
        <v>13952</v>
      </c>
      <c r="E7" s="61" t="s">
        <v>92</v>
      </c>
      <c r="F7" s="61"/>
      <c r="G7" s="61"/>
      <c r="H7" s="62">
        <v>44488</v>
      </c>
      <c r="I7" s="63">
        <v>119653</v>
      </c>
      <c r="J7" s="63">
        <v>119653</v>
      </c>
      <c r="K7" s="61" t="s">
        <v>88</v>
      </c>
      <c r="L7" s="61" t="s">
        <v>89</v>
      </c>
      <c r="M7" s="61" t="s">
        <v>90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1"/>
      <c r="U7" s="63">
        <v>0</v>
      </c>
      <c r="V7" s="61"/>
      <c r="W7" s="63">
        <v>0</v>
      </c>
      <c r="X7" s="63">
        <v>0</v>
      </c>
      <c r="Y7" s="61"/>
      <c r="Z7" s="61"/>
      <c r="AA7" s="62">
        <v>44488</v>
      </c>
      <c r="AB7" s="61"/>
      <c r="AC7" s="64"/>
      <c r="AD7" s="61"/>
      <c r="AE7" s="61" t="s">
        <v>82</v>
      </c>
      <c r="AF7" s="61"/>
      <c r="AG7" s="61"/>
      <c r="AH7" s="61"/>
      <c r="AI7" s="63">
        <v>0</v>
      </c>
      <c r="AJ7" s="63">
        <v>0</v>
      </c>
      <c r="AK7" s="62">
        <v>45076</v>
      </c>
    </row>
    <row r="8" spans="1:37" x14ac:dyDescent="0.25">
      <c r="A8" s="61">
        <v>890001098</v>
      </c>
      <c r="B8" s="61" t="s">
        <v>18</v>
      </c>
      <c r="C8" s="61"/>
      <c r="D8" s="61">
        <v>17248</v>
      </c>
      <c r="E8" s="61" t="s">
        <v>93</v>
      </c>
      <c r="F8" s="61"/>
      <c r="G8" s="61"/>
      <c r="H8" s="62">
        <v>44544</v>
      </c>
      <c r="I8" s="63">
        <v>118890</v>
      </c>
      <c r="J8" s="63">
        <v>118890</v>
      </c>
      <c r="K8" s="61" t="s">
        <v>88</v>
      </c>
      <c r="L8" s="61" t="s">
        <v>89</v>
      </c>
      <c r="M8" s="61" t="s">
        <v>90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1"/>
      <c r="U8" s="63">
        <v>0</v>
      </c>
      <c r="V8" s="61"/>
      <c r="W8" s="63">
        <v>0</v>
      </c>
      <c r="X8" s="63">
        <v>0</v>
      </c>
      <c r="Y8" s="61"/>
      <c r="Z8" s="61"/>
      <c r="AA8" s="62">
        <v>44544</v>
      </c>
      <c r="AB8" s="61"/>
      <c r="AC8" s="64"/>
      <c r="AD8" s="61"/>
      <c r="AE8" s="61" t="s">
        <v>82</v>
      </c>
      <c r="AF8" s="61"/>
      <c r="AG8" s="61"/>
      <c r="AH8" s="61"/>
      <c r="AI8" s="63">
        <v>0</v>
      </c>
      <c r="AJ8" s="63">
        <v>0</v>
      </c>
      <c r="AK8" s="62">
        <v>45076</v>
      </c>
    </row>
    <row r="9" spans="1:37" x14ac:dyDescent="0.25">
      <c r="A9" s="61">
        <v>890001098</v>
      </c>
      <c r="B9" s="61" t="s">
        <v>18</v>
      </c>
      <c r="C9" s="61" t="s">
        <v>19</v>
      </c>
      <c r="D9" s="61">
        <v>29941</v>
      </c>
      <c r="E9" s="61" t="s">
        <v>94</v>
      </c>
      <c r="F9" s="61"/>
      <c r="G9" s="61"/>
      <c r="H9" s="62">
        <v>44896</v>
      </c>
      <c r="I9" s="63">
        <v>132490</v>
      </c>
      <c r="J9" s="63">
        <v>132490</v>
      </c>
      <c r="K9" s="61" t="s">
        <v>88</v>
      </c>
      <c r="L9" s="61" t="s">
        <v>89</v>
      </c>
      <c r="M9" s="61" t="s">
        <v>90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1"/>
      <c r="U9" s="63">
        <v>0</v>
      </c>
      <c r="V9" s="61"/>
      <c r="W9" s="63">
        <v>0</v>
      </c>
      <c r="X9" s="63">
        <v>0</v>
      </c>
      <c r="Y9" s="61"/>
      <c r="Z9" s="61"/>
      <c r="AA9" s="62">
        <v>44896</v>
      </c>
      <c r="AB9" s="61"/>
      <c r="AC9" s="64"/>
      <c r="AD9" s="61"/>
      <c r="AE9" s="61" t="s">
        <v>82</v>
      </c>
      <c r="AF9" s="61"/>
      <c r="AG9" s="61"/>
      <c r="AH9" s="61"/>
      <c r="AI9" s="63">
        <v>0</v>
      </c>
      <c r="AJ9" s="63">
        <v>0</v>
      </c>
      <c r="AK9" s="62">
        <v>45076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C3" sqref="C3:D3"/>
    </sheetView>
  </sheetViews>
  <sheetFormatPr baseColWidth="10" defaultRowHeight="15" x14ac:dyDescent="0.25"/>
  <cols>
    <col min="2" max="2" width="48.28515625" bestFit="1" customWidth="1"/>
    <col min="3" max="3" width="12.7109375" style="67" bestFit="1" customWidth="1"/>
    <col min="4" max="4" width="15" style="65" bestFit="1" customWidth="1"/>
  </cols>
  <sheetData>
    <row r="2" spans="2:4" x14ac:dyDescent="0.25">
      <c r="B2" s="68" t="s">
        <v>99</v>
      </c>
      <c r="C2" s="74" t="s">
        <v>100</v>
      </c>
      <c r="D2" s="69" t="s">
        <v>101</v>
      </c>
    </row>
    <row r="3" spans="2:4" x14ac:dyDescent="0.25">
      <c r="B3" s="70" t="s">
        <v>80</v>
      </c>
      <c r="C3" s="75">
        <v>1</v>
      </c>
      <c r="D3" s="71">
        <v>79256</v>
      </c>
    </row>
    <row r="4" spans="2:4" x14ac:dyDescent="0.25">
      <c r="B4" s="70" t="s">
        <v>95</v>
      </c>
      <c r="C4" s="75">
        <v>1</v>
      </c>
      <c r="D4" s="71">
        <v>47020</v>
      </c>
    </row>
    <row r="5" spans="2:4" x14ac:dyDescent="0.25">
      <c r="B5" s="70" t="s">
        <v>89</v>
      </c>
      <c r="C5" s="75">
        <v>5</v>
      </c>
      <c r="D5" s="71">
        <v>393033</v>
      </c>
    </row>
    <row r="6" spans="2:4" x14ac:dyDescent="0.25">
      <c r="B6" s="72" t="s">
        <v>98</v>
      </c>
      <c r="C6" s="76">
        <v>7</v>
      </c>
      <c r="D6" s="73">
        <v>519309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0"/>
  <sheetViews>
    <sheetView showGridLines="0" tabSelected="1" topLeftCell="A10" zoomScale="90" zoomScaleNormal="90" zoomScaleSheetLayoutView="100" workbookViewId="0">
      <selection activeCell="P31" sqref="P31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20</v>
      </c>
      <c r="E2" s="12"/>
      <c r="F2" s="12"/>
      <c r="G2" s="12"/>
      <c r="H2" s="12"/>
      <c r="I2" s="13"/>
      <c r="J2" s="14" t="s">
        <v>21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22</v>
      </c>
      <c r="E4" s="12"/>
      <c r="F4" s="12"/>
      <c r="G4" s="12"/>
      <c r="H4" s="12"/>
      <c r="I4" s="13"/>
      <c r="J4" s="14" t="s">
        <v>23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24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96</v>
      </c>
      <c r="J12" s="28"/>
    </row>
    <row r="13" spans="2:10" x14ac:dyDescent="0.2">
      <c r="B13" s="27"/>
      <c r="C13" s="29" t="s">
        <v>97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25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26</v>
      </c>
      <c r="D17" s="30"/>
      <c r="H17" s="32" t="s">
        <v>27</v>
      </c>
      <c r="I17" s="32" t="s">
        <v>28</v>
      </c>
      <c r="J17" s="28"/>
    </row>
    <row r="18" spans="2:10" x14ac:dyDescent="0.2">
      <c r="B18" s="27"/>
      <c r="C18" s="29" t="s">
        <v>29</v>
      </c>
      <c r="D18" s="29"/>
      <c r="E18" s="29"/>
      <c r="F18" s="29"/>
      <c r="H18" s="33">
        <v>7</v>
      </c>
      <c r="I18" s="77">
        <v>519309</v>
      </c>
      <c r="J18" s="28"/>
    </row>
    <row r="19" spans="2:10" x14ac:dyDescent="0.2">
      <c r="B19" s="27"/>
      <c r="C19" s="8" t="s">
        <v>30</v>
      </c>
      <c r="H19" s="34">
        <v>0</v>
      </c>
      <c r="I19" s="35">
        <v>0</v>
      </c>
      <c r="J19" s="28"/>
    </row>
    <row r="20" spans="2:10" x14ac:dyDescent="0.2">
      <c r="B20" s="27"/>
      <c r="C20" s="8" t="s">
        <v>31</v>
      </c>
      <c r="H20" s="34">
        <v>0</v>
      </c>
      <c r="I20" s="35">
        <v>0</v>
      </c>
      <c r="J20" s="28"/>
    </row>
    <row r="21" spans="2:10" x14ac:dyDescent="0.2">
      <c r="B21" s="27"/>
      <c r="C21" s="8" t="s">
        <v>32</v>
      </c>
      <c r="H21" s="34">
        <v>5</v>
      </c>
      <c r="I21" s="36">
        <v>393033</v>
      </c>
      <c r="J21" s="28"/>
    </row>
    <row r="22" spans="2:10" x14ac:dyDescent="0.2">
      <c r="B22" s="27"/>
      <c r="C22" s="8" t="s">
        <v>95</v>
      </c>
      <c r="H22" s="34">
        <v>1</v>
      </c>
      <c r="I22" s="35">
        <v>47020</v>
      </c>
      <c r="J22" s="28"/>
    </row>
    <row r="23" spans="2:10" ht="13.5" thickBot="1" x14ac:dyDescent="0.25">
      <c r="B23" s="27"/>
      <c r="C23" s="8" t="s">
        <v>33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34</v>
      </c>
      <c r="D24" s="29"/>
      <c r="E24" s="29"/>
      <c r="F24" s="29"/>
      <c r="H24" s="33">
        <f>H19+H20+H21+H22+H23</f>
        <v>6</v>
      </c>
      <c r="I24" s="39">
        <f>I19+I20+I21+I22+I23</f>
        <v>440053</v>
      </c>
      <c r="J24" s="28"/>
    </row>
    <row r="25" spans="2:10" x14ac:dyDescent="0.2">
      <c r="B25" s="27"/>
      <c r="C25" s="8" t="s">
        <v>35</v>
      </c>
      <c r="H25" s="34">
        <v>1</v>
      </c>
      <c r="I25" s="35">
        <v>79256</v>
      </c>
      <c r="J25" s="28"/>
    </row>
    <row r="26" spans="2:10" ht="13.5" thickBot="1" x14ac:dyDescent="0.25">
      <c r="B26" s="27"/>
      <c r="C26" s="8" t="s">
        <v>36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37</v>
      </c>
      <c r="D27" s="29"/>
      <c r="E27" s="29"/>
      <c r="F27" s="29"/>
      <c r="H27" s="33">
        <f>H25+H26</f>
        <v>1</v>
      </c>
      <c r="I27" s="39">
        <f>I25+I26</f>
        <v>79256</v>
      </c>
      <c r="J27" s="28"/>
    </row>
    <row r="28" spans="2:10" ht="13.5" thickBot="1" x14ac:dyDescent="0.25">
      <c r="B28" s="27"/>
      <c r="C28" s="8" t="s">
        <v>38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39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40</v>
      </c>
      <c r="D31" s="29"/>
      <c r="H31" s="41">
        <f>H24+H27+H29</f>
        <v>7</v>
      </c>
      <c r="I31" s="42">
        <f>I24+I27+I29</f>
        <v>519309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 t="s">
        <v>102</v>
      </c>
      <c r="D36" s="45"/>
      <c r="G36" s="44" t="s">
        <v>41</v>
      </c>
      <c r="H36" s="45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103</v>
      </c>
      <c r="G38" s="46" t="s">
        <v>42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2023-05-30T19:39:38Z</cp:lastPrinted>
  <dcterms:created xsi:type="dcterms:W3CDTF">2022-06-01T14:39:12Z</dcterms:created>
  <dcterms:modified xsi:type="dcterms:W3CDTF">2023-05-30T19:44:23Z</dcterms:modified>
</cp:coreProperties>
</file>