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30005028 ADMINISTRADORA COUNTRY S.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FACTURA'!$A$2:$AL$7</definedName>
  </definedNames>
  <calcPr calcId="152511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3" l="1"/>
  <c r="I1" i="3"/>
  <c r="I29" i="4" l="1"/>
  <c r="H29" i="4"/>
  <c r="I27" i="4"/>
  <c r="H27" i="4"/>
  <c r="I24" i="4"/>
  <c r="H24" i="4"/>
  <c r="H31" i="4" l="1"/>
  <c r="I31" i="4"/>
  <c r="H9" i="1"/>
</calcChain>
</file>

<file path=xl/sharedStrings.xml><?xml version="1.0" encoding="utf-8"?>
<sst xmlns="http://schemas.openxmlformats.org/spreadsheetml/2006/main" count="163" uniqueCount="107">
  <si>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</si>
  <si>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</si>
  <si>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</si>
  <si>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</si>
  <si>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</si>
  <si>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</si>
  <si>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</si>
  <si>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</si>
  <si>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</si>
  <si>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</si>
  <si>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</si>
  <si>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830.005.028-1</t>
  </si>
  <si>
    <t>ADMINISTRADORA COUNTRY S.A.S</t>
  </si>
  <si>
    <t>OPFE</t>
  </si>
  <si>
    <t>26/08/2021</t>
  </si>
  <si>
    <t>N/A</t>
  </si>
  <si>
    <t>Bogotá</t>
  </si>
  <si>
    <t>URGENCIAS</t>
  </si>
  <si>
    <t>24/09/2021</t>
  </si>
  <si>
    <t>21/12/2021</t>
  </si>
  <si>
    <t>URGENCIA COVID</t>
  </si>
  <si>
    <t>22/10/2021</t>
  </si>
  <si>
    <t>URGENCIA</t>
  </si>
  <si>
    <t>ADMINISTRADORA COUNTRY S.A
830.005.028-1
ESTADO DE VENCIMIENTOS DE CARTERA - DETALLADO CORTE 15/05/2023</t>
  </si>
  <si>
    <t>OBSERVACIÓN CARTERAIPS</t>
  </si>
  <si>
    <t>Ajuste IPS</t>
  </si>
  <si>
    <t>Pendiente Pago entidad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</si>
  <si>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</si>
  <si>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</si>
  <si>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</si>
  <si>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</si>
  <si>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</si>
  <si>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</si>
  <si>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</si>
  <si>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</si>
  <si>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</si>
  <si>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</si>
  <si>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</si>
  <si>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</si>
  <si>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</si>
  <si>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</si>
  <si>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</si>
  <si>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</si>
  <si>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</si>
  <si>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</si>
  <si>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</si>
  <si>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</si>
  <si>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</si>
  <si>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</si>
  <si>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</si>
  <si>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</si>
  <si>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</si>
  <si>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</si>
  <si>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</si>
  <si>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</si>
  <si>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</si>
  <si>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</si>
  <si>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</si>
  <si>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</si>
  <si>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</si>
  <si>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</si>
  <si>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</si>
  <si>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</si>
  <si>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</si>
  <si>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</si>
  <si>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</si>
  <si>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</si>
  <si>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</si>
  <si>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</si>
  <si>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</si>
  <si>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</si>
  <si>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</si>
  <si>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</si>
  <si>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</si>
  <si>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</si>
  <si>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</si>
  <si>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</si>
  <si>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</si>
  <si>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</si>
  <si>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</si>
  <si>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</si>
  <si>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</si>
  <si>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</si>
  <si>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</si>
  <si>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</si>
  <si>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</si>
  <si>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</si>
  <si>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830005028_OPFE_3750871</t>
  </si>
  <si>
    <t>A)Factura no radicada en ERP</t>
  </si>
  <si>
    <t>FACTURA NO RADICADA</t>
  </si>
  <si>
    <t>no_cruza</t>
  </si>
  <si>
    <t>830005028_OPFE_3684060</t>
  </si>
  <si>
    <t>B)Factura sin saldo ERP/conciliar diferencia valor de factura</t>
  </si>
  <si>
    <t>OK</t>
  </si>
  <si>
    <t>830005028_OPFE_3728556</t>
  </si>
  <si>
    <t>830005028_OPFE_3750869</t>
  </si>
  <si>
    <t>830005028_OPFE_3761137</t>
  </si>
  <si>
    <t>FACTURA PENDIENTE EN PROGRAMACION DE PAGO</t>
  </si>
  <si>
    <t>Mauricio Plazas Torres</t>
  </si>
  <si>
    <t>Analista de Cartera - Clínica Country</t>
  </si>
  <si>
    <t>Señores : ADMINISTRADORA COUNTRY S.A.S</t>
  </si>
  <si>
    <t>NIT: 830005028</t>
  </si>
  <si>
    <t>FACTURA CANCELADA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</si>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</sst>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sz val="9"/>
      <color rgb="FF000000"/>
      <name val="Segoe U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77">
    <xf numFmtId="0" fontId="0" fillId="0" borderId="0" xfId="0"/>
    <xf numFmtId="0" fontId="3" fillId="0" borderId="0" xfId="0" applyFont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top" wrapText="1" readingOrder="1"/>
    </xf>
    <xf numFmtId="14" fontId="6" fillId="0" borderId="1" xfId="0" applyNumberFormat="1" applyFont="1" applyBorder="1" applyAlignment="1">
      <alignment horizontal="center" vertical="top" wrapText="1" readingOrder="1"/>
    </xf>
    <xf numFmtId="164" fontId="6" fillId="0" borderId="1" xfId="1" applyNumberFormat="1" applyFont="1" applyFill="1" applyBorder="1" applyAlignment="1">
      <alignment horizontal="center" vertical="top" wrapText="1" readingOrder="1"/>
    </xf>
    <xf numFmtId="0" fontId="5" fillId="2" borderId="1" xfId="0" applyFont="1" applyFill="1" applyBorder="1" applyAlignment="1">
      <alignment horizontal="center"/>
    </xf>
    <xf numFmtId="164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9" xfId="2" applyNumberFormat="1" applyFont="1" applyBorder="1"/>
    <xf numFmtId="165" fontId="9" fillId="0" borderId="9" xfId="2" applyNumberFormat="1" applyFont="1" applyBorder="1"/>
    <xf numFmtId="165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6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7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10" fillId="7" borderId="18" xfId="0" applyFont="1" applyFill="1" applyBorder="1" applyAlignment="1">
      <alignment horizontal="center" vertical="center"/>
    </xf>
    <xf numFmtId="164" fontId="10" fillId="7" borderId="15" xfId="1" applyNumberFormat="1" applyFont="1" applyFill="1" applyBorder="1" applyAlignment="1">
      <alignment horizontal="center" vertical="center"/>
    </xf>
    <xf numFmtId="164" fontId="0" fillId="0" borderId="17" xfId="1" applyNumberFormat="1" applyFont="1" applyBorder="1"/>
    <xf numFmtId="164" fontId="10" fillId="7" borderId="19" xfId="1" applyNumberFormat="1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10" fillId="7" borderId="22" xfId="0" applyFont="1" applyFill="1" applyBorder="1" applyAlignment="1">
      <alignment horizontal="center" vertical="center"/>
    </xf>
    <xf numFmtId="166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1">
    <dxf>
      <border>
        <left style="thin">
          <color indexed="64"/>
        </left>
        <right style="thin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762001</xdr:colOff>
      <xdr:row>0</xdr:row>
      <xdr:rowOff>0</xdr:rowOff>
    </xdr:from>
    <xdr:to>
      <xdr:col>2</xdr:col>
      <xdr:colOff>325438</xdr:colOff>
      <xdr:row>0</xdr:row>
      <xdr:rowOff>293688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1" y="0"/>
          <a:ext cx="2230437" cy="293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4.476416898149" createdVersion="5" refreshedVersion="5" minRefreshableVersion="3" recordCount="5">
  <cacheSource type="worksheet">
    <worksheetSource ref="A2:AL7" sheet="ESTADO DE CADA FACTURA"/>
  </cacheSource>
  <cacheFields count="38">
    <cacheField name="NIT IPS" numFmtId="0">
      <sharedItems containsSemiMixedTypes="0" containsString="0" containsNumber="1" containsInteger="1" minValue="830005028" maxValue="83000502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84060" maxValue="376113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684060" maxValue="3761137"/>
    </cacheField>
    <cacheField name="FECHA FACT IPS" numFmtId="14">
      <sharedItems containsSemiMixedTypes="0" containsNonDate="0" containsDate="1" containsString="0" minDate="2021-04-26T00:00:00" maxDate="2021-10-01T00:00:00"/>
    </cacheField>
    <cacheField name="VALOR FACT IPS" numFmtId="164">
      <sharedItems containsSemiMixedTypes="0" containsString="0" containsNumber="1" containsInteger="1" minValue="168616" maxValue="4025988"/>
    </cacheField>
    <cacheField name="SALDO FACT IPS" numFmtId="164">
      <sharedItems containsSemiMixedTypes="0" containsString="0" containsNumber="1" containsInteger="1" minValue="168616" maxValue="4025988"/>
    </cacheField>
    <cacheField name="OBSERVACION SASS" numFmtId="0">
      <sharedItems/>
    </cacheField>
    <cacheField name="ESTADO EPS MAYO 18" numFmtId="0">
      <sharedItems count="3">
        <s v="FACTURA NO RADICADA"/>
        <s v="FACTURA PENDIENTE EN PROGRAMACION DE PAGO"/>
        <s v="FACTURA CANCELADA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6626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6626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6620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80350" maxValue="2201380350"/>
    </cacheField>
    <cacheField name="FECHA COMPENSACION SAP" numFmtId="0">
      <sharedItems containsNonDate="0" containsDate="1" containsString="0" containsBlank="1" minDate="2023-04-26T00:00:00" maxDate="2023-04-27T00:00:00"/>
    </cacheField>
    <cacheField name="FECHA RAD IPS" numFmtId="14">
      <sharedItems containsSemiMixedTypes="0" containsNonDate="0" containsDate="1" containsString="0" minDate="2021-08-26T00:00:00" maxDate="2021-12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930" maxValue="20230430"/>
    </cacheField>
    <cacheField name="F RAD SASS" numFmtId="0">
      <sharedItems containsString="0" containsBlank="1" containsNumber="1" containsInteger="1" minValue="20210921" maxValue="20230417"/>
    </cacheField>
    <cacheField name="VALOR REPORTADO CRICULAR 030" numFmtId="164">
      <sharedItems containsSemiMixedTypes="0" containsString="0" containsNumber="1" containsInteger="1" minValue="0" maxValue="6626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30005028"/>
    <s v="ADMINISTRADORA COUNTRY S.A.S"/>
    <s v="OPFE"/>
    <n v="3750871"/>
    <s v="830005028_OPFE_3750871"/>
    <m/>
    <m/>
    <d v="2021-09-13T00:00:00"/>
    <n v="4025988"/>
    <n v="4025988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1-10-22T00:00:00"/>
    <m/>
    <m/>
    <m/>
    <m/>
    <m/>
    <m/>
    <m/>
    <n v="0"/>
    <n v="0"/>
    <d v="2023-04-30T00:00:00"/>
  </r>
  <r>
    <n v="830005028"/>
    <s v="ADMINISTRADORA COUNTRY S.A.S"/>
    <s v="OPFE"/>
    <n v="3684060"/>
    <s v="830005028_OPFE_3684060"/>
    <s v="OPFE"/>
    <n v="3684060"/>
    <d v="2021-04-26T00:00:00"/>
    <n v="168616"/>
    <n v="168616"/>
    <s v="B)Factura sin saldo ERP/conciliar diferencia valor de factura"/>
    <x v="1"/>
    <s v="OK"/>
    <n v="168600"/>
    <n v="0"/>
    <n v="0"/>
    <n v="0"/>
    <n v="168600"/>
    <n v="0"/>
    <m/>
    <n v="0"/>
    <m/>
    <n v="0"/>
    <n v="0"/>
    <n v="0"/>
    <m/>
    <m/>
    <d v="2021-08-26T00:00:00"/>
    <m/>
    <n v="2"/>
    <m/>
    <m/>
    <n v="1"/>
    <n v="20210930"/>
    <n v="20210921"/>
    <n v="168600"/>
    <n v="0"/>
    <d v="2023-04-30T00:00:00"/>
  </r>
  <r>
    <n v="830005028"/>
    <s v="ADMINISTRADORA COUNTRY S.A.S"/>
    <s v="OPFE"/>
    <n v="3728556"/>
    <s v="830005028_OPFE_3728556"/>
    <s v="OPFE"/>
    <n v="3728556"/>
    <d v="2021-07-28T00:00:00"/>
    <n v="662610"/>
    <n v="662610"/>
    <s v="B)Factura sin saldo ERP/conciliar diferencia valor de factura"/>
    <x v="2"/>
    <s v="OK"/>
    <n v="662600"/>
    <n v="0"/>
    <n v="0"/>
    <n v="0"/>
    <n v="662600"/>
    <n v="0"/>
    <m/>
    <n v="0"/>
    <m/>
    <n v="0"/>
    <n v="662000"/>
    <n v="0"/>
    <n v="2201380350"/>
    <d v="2023-04-26T00:00:00"/>
    <d v="2021-09-24T00:00:00"/>
    <m/>
    <n v="2"/>
    <m/>
    <m/>
    <n v="1"/>
    <n v="20211230"/>
    <n v="20211223"/>
    <n v="662600"/>
    <n v="0"/>
    <d v="2023-04-30T00:00:00"/>
  </r>
  <r>
    <n v="830005028"/>
    <s v="ADMINISTRADORA COUNTRY S.A.S"/>
    <s v="OPFE"/>
    <n v="3750869"/>
    <s v="830005028_OPFE_3750869"/>
    <s v="OPFE"/>
    <n v="3750869"/>
    <d v="2021-09-13T00:00:00"/>
    <n v="216993"/>
    <n v="216993"/>
    <s v="B)Factura sin saldo ERP/conciliar diferencia valor de factura"/>
    <x v="1"/>
    <s v="OK"/>
    <n v="216999"/>
    <n v="0"/>
    <n v="0"/>
    <n v="0"/>
    <n v="216999"/>
    <n v="0"/>
    <m/>
    <n v="0"/>
    <m/>
    <n v="0"/>
    <n v="0"/>
    <n v="0"/>
    <m/>
    <m/>
    <d v="2021-12-21T00:00:00"/>
    <m/>
    <n v="2"/>
    <m/>
    <m/>
    <n v="1"/>
    <n v="20230430"/>
    <n v="20230417"/>
    <n v="216999"/>
    <n v="0"/>
    <d v="2023-04-30T00:00:00"/>
  </r>
  <r>
    <n v="830005028"/>
    <s v="ADMINISTRADORA COUNTRY S.A.S"/>
    <s v="OPFE"/>
    <n v="3761137"/>
    <s v="830005028_OPFE_3761137"/>
    <s v="OPFE"/>
    <n v="3761137"/>
    <d v="2021-09-30T00:00:00"/>
    <n v="199558"/>
    <n v="199558"/>
    <s v="B)Factura sin saldo ERP/conciliar diferencia valor de factura"/>
    <x v="1"/>
    <s v="OK"/>
    <n v="199500"/>
    <n v="0"/>
    <n v="0"/>
    <n v="0"/>
    <n v="199500"/>
    <n v="0"/>
    <m/>
    <n v="0"/>
    <m/>
    <n v="0"/>
    <n v="0"/>
    <n v="0"/>
    <m/>
    <m/>
    <d v="2021-12-21T00:00:00"/>
    <m/>
    <n v="2"/>
    <m/>
    <m/>
    <n v="1"/>
    <n v="20230430"/>
    <n v="20230417"/>
    <n v="1995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1"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zoomScale="110" zoomScaleNormal="110" workbookViewId="0">
      <pane ySplit="3" topLeftCell="A4" activePane="bottomLeft" state="frozen"/>
      <selection pane="bottomLeft" activeCell="L5" sqref="G5:L5"/>
    </sheetView>
  </sheetViews>
  <sheetFormatPr baseColWidth="10" defaultRowHeight="15" x14ac:dyDescent="0.25"/>
  <cols>
    <col min="1" max="1" width="11.85546875" bestFit="1" customWidth="1"/>
    <col min="2" max="2" width="28.140625" bestFit="1" customWidth="1"/>
    <col min="3" max="3" width="9" customWidth="1"/>
    <col min="4" max="4" width="8.85546875" customWidth="1"/>
    <col min="5" max="5" width="10.140625" customWidth="1"/>
    <col min="6" max="6" width="9.7109375" bestFit="1" customWidth="1"/>
    <col min="7" max="7" width="9.28515625" customWidth="1"/>
    <col min="8" max="8" width="12.28515625" customWidth="1"/>
    <col min="9" max="9" width="14.28515625" bestFit="1" customWidth="1"/>
    <col min="10" max="10" width="6.42578125" bestFit="1" customWidth="1"/>
    <col min="11" max="11" width="15.5703125" bestFit="1" customWidth="1"/>
    <col min="12" max="12" width="20" customWidth="1"/>
  </cols>
  <sheetData>
    <row r="1" spans="1:12" ht="25.5" customHeight="1" x14ac:dyDescent="0.25"/>
    <row r="2" spans="1:12" ht="63" customHeight="1" x14ac:dyDescent="0.25">
      <c r="B2" s="1" t="s">
        <v>23</v>
      </c>
    </row>
    <row r="3" spans="1:12" s="3" customFormat="1" ht="30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10" t="s">
        <v>24</v>
      </c>
    </row>
    <row r="4" spans="1:12" ht="15" customHeight="1" x14ac:dyDescent="0.25">
      <c r="A4" s="4" t="s">
        <v>11</v>
      </c>
      <c r="B4" s="4" t="s">
        <v>12</v>
      </c>
      <c r="C4" s="4" t="s">
        <v>13</v>
      </c>
      <c r="D4" s="5">
        <v>3684060</v>
      </c>
      <c r="E4" s="6">
        <v>44312</v>
      </c>
      <c r="F4" s="5" t="s">
        <v>14</v>
      </c>
      <c r="G4" s="7">
        <v>168616</v>
      </c>
      <c r="H4" s="7">
        <v>168616</v>
      </c>
      <c r="I4" s="8" t="s">
        <v>15</v>
      </c>
      <c r="J4" s="8" t="s">
        <v>16</v>
      </c>
      <c r="K4" s="8" t="s">
        <v>17</v>
      </c>
      <c r="L4" s="8" t="s">
        <v>26</v>
      </c>
    </row>
    <row r="5" spans="1:12" ht="15" customHeight="1" x14ac:dyDescent="0.25">
      <c r="A5" s="4" t="s">
        <v>11</v>
      </c>
      <c r="B5" s="4" t="s">
        <v>12</v>
      </c>
      <c r="C5" s="4" t="s">
        <v>13</v>
      </c>
      <c r="D5" s="5">
        <v>3728556</v>
      </c>
      <c r="E5" s="6">
        <v>44405</v>
      </c>
      <c r="F5" s="5" t="s">
        <v>18</v>
      </c>
      <c r="G5" s="7">
        <v>662610</v>
      </c>
      <c r="H5" s="7">
        <v>10</v>
      </c>
      <c r="I5" s="8" t="s">
        <v>15</v>
      </c>
      <c r="J5" s="8" t="s">
        <v>16</v>
      </c>
      <c r="K5" s="8" t="s">
        <v>17</v>
      </c>
      <c r="L5" s="8" t="s">
        <v>25</v>
      </c>
    </row>
    <row r="6" spans="1:12" ht="15" customHeight="1" x14ac:dyDescent="0.25">
      <c r="A6" s="4" t="s">
        <v>11</v>
      </c>
      <c r="B6" s="4" t="s">
        <v>12</v>
      </c>
      <c r="C6" s="4" t="s">
        <v>13</v>
      </c>
      <c r="D6" s="5">
        <v>3750869</v>
      </c>
      <c r="E6" s="6">
        <v>44452</v>
      </c>
      <c r="F6" s="5" t="s">
        <v>19</v>
      </c>
      <c r="G6" s="7">
        <v>216993</v>
      </c>
      <c r="H6" s="7">
        <v>216993</v>
      </c>
      <c r="I6" s="8" t="s">
        <v>15</v>
      </c>
      <c r="J6" s="8" t="s">
        <v>16</v>
      </c>
      <c r="K6" s="8" t="s">
        <v>20</v>
      </c>
      <c r="L6" s="8" t="s">
        <v>26</v>
      </c>
    </row>
    <row r="7" spans="1:12" ht="15" customHeight="1" x14ac:dyDescent="0.25">
      <c r="A7" s="4" t="s">
        <v>11</v>
      </c>
      <c r="B7" s="4" t="s">
        <v>12</v>
      </c>
      <c r="C7" s="4" t="s">
        <v>13</v>
      </c>
      <c r="D7" s="5">
        <v>3750871</v>
      </c>
      <c r="E7" s="6">
        <v>44452</v>
      </c>
      <c r="F7" s="5" t="s">
        <v>21</v>
      </c>
      <c r="G7" s="7">
        <v>4025988</v>
      </c>
      <c r="H7" s="7">
        <v>4025988</v>
      </c>
      <c r="I7" s="8" t="s">
        <v>15</v>
      </c>
      <c r="J7" s="8" t="s">
        <v>16</v>
      </c>
      <c r="K7" s="8" t="s">
        <v>17</v>
      </c>
      <c r="L7" s="8" t="s">
        <v>26</v>
      </c>
    </row>
    <row r="8" spans="1:12" ht="15" customHeight="1" x14ac:dyDescent="0.25">
      <c r="A8" s="4" t="s">
        <v>11</v>
      </c>
      <c r="B8" s="4" t="s">
        <v>12</v>
      </c>
      <c r="C8" s="4" t="s">
        <v>13</v>
      </c>
      <c r="D8" s="5">
        <v>3761137</v>
      </c>
      <c r="E8" s="6">
        <v>44469</v>
      </c>
      <c r="F8" s="5" t="s">
        <v>19</v>
      </c>
      <c r="G8" s="7">
        <v>199558</v>
      </c>
      <c r="H8" s="7">
        <v>199558</v>
      </c>
      <c r="I8" s="8" t="s">
        <v>15</v>
      </c>
      <c r="J8" s="8" t="s">
        <v>16</v>
      </c>
      <c r="K8" s="8" t="s">
        <v>22</v>
      </c>
      <c r="L8" s="8" t="s">
        <v>26</v>
      </c>
    </row>
    <row r="9" spans="1:12" x14ac:dyDescent="0.25">
      <c r="H9" s="9">
        <f>SUM(H4:H8)</f>
        <v>4611165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"/>
  <sheetViews>
    <sheetView showGridLines="0" zoomScale="73" zoomScaleNormal="73" workbookViewId="0">
      <selection activeCell="G2" sqref="G2"/>
    </sheetView>
  </sheetViews>
  <sheetFormatPr baseColWidth="10" defaultRowHeight="15" x14ac:dyDescent="0.25"/>
  <cols>
    <col min="1" max="1" width="11.85546875" bestFit="1" customWidth="1"/>
    <col min="2" max="2" width="31.7109375" bestFit="1" customWidth="1"/>
    <col min="5" max="5" width="27" bestFit="1" customWidth="1"/>
    <col min="8" max="8" width="15.140625" bestFit="1" customWidth="1"/>
    <col min="9" max="10" width="14.85546875" bestFit="1" customWidth="1"/>
    <col min="11" max="11" width="14.7109375" customWidth="1"/>
    <col min="12" max="12" width="47" bestFit="1" customWidth="1"/>
    <col min="20" max="20" width="14.5703125" bestFit="1" customWidth="1"/>
    <col min="21" max="21" width="14.42578125" bestFit="1" customWidth="1"/>
    <col min="22" max="22" width="14.5703125" bestFit="1" customWidth="1"/>
    <col min="24" max="24" width="12.42578125" bestFit="1" customWidth="1"/>
    <col min="25" max="25" width="11.7109375" bestFit="1" customWidth="1"/>
    <col min="26" max="26" width="21.140625" customWidth="1"/>
    <col min="27" max="27" width="19.42578125" customWidth="1"/>
    <col min="28" max="28" width="14.57031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64">
        <f>SUBTOTAL(9,I3:I7)</f>
        <v>5273765</v>
      </c>
      <c r="J1" s="64">
        <f>SUBTOTAL(9,J3:J7)</f>
        <v>5273765</v>
      </c>
    </row>
    <row r="2" spans="1:38" s="65" customFormat="1" ht="75" x14ac:dyDescent="0.25">
      <c r="A2" s="53" t="s">
        <v>0</v>
      </c>
      <c r="B2" s="53" t="s">
        <v>51</v>
      </c>
      <c r="C2" s="53" t="s">
        <v>2</v>
      </c>
      <c r="D2" s="53" t="s">
        <v>52</v>
      </c>
      <c r="E2" s="54" t="s">
        <v>53</v>
      </c>
      <c r="F2" s="53" t="s">
        <v>54</v>
      </c>
      <c r="G2" s="53" t="s">
        <v>55</v>
      </c>
      <c r="H2" s="53" t="s">
        <v>56</v>
      </c>
      <c r="I2" s="55" t="s">
        <v>57</v>
      </c>
      <c r="J2" s="55" t="s">
        <v>58</v>
      </c>
      <c r="K2" s="53" t="s">
        <v>59</v>
      </c>
      <c r="L2" s="56" t="s">
        <v>60</v>
      </c>
      <c r="M2" s="53" t="s">
        <v>61</v>
      </c>
      <c r="N2" s="55" t="s">
        <v>62</v>
      </c>
      <c r="O2" s="58" t="s">
        <v>63</v>
      </c>
      <c r="P2" s="58" t="s">
        <v>64</v>
      </c>
      <c r="Q2" s="55" t="s">
        <v>65</v>
      </c>
      <c r="R2" s="55" t="s">
        <v>66</v>
      </c>
      <c r="S2" s="59" t="s">
        <v>67</v>
      </c>
      <c r="T2" s="59" t="s">
        <v>68</v>
      </c>
      <c r="U2" s="59" t="s">
        <v>69</v>
      </c>
      <c r="V2" s="59" t="s">
        <v>70</v>
      </c>
      <c r="W2" s="55" t="s">
        <v>71</v>
      </c>
      <c r="X2" s="57" t="s">
        <v>72</v>
      </c>
      <c r="Y2" s="57" t="s">
        <v>73</v>
      </c>
      <c r="Z2" s="56" t="s">
        <v>74</v>
      </c>
      <c r="AA2" s="56" t="s">
        <v>75</v>
      </c>
      <c r="AB2" s="53" t="s">
        <v>76</v>
      </c>
      <c r="AC2" s="53" t="s">
        <v>77</v>
      </c>
      <c r="AD2" s="54" t="s">
        <v>78</v>
      </c>
      <c r="AE2" s="53" t="s">
        <v>79</v>
      </c>
      <c r="AF2" s="53" t="s">
        <v>80</v>
      </c>
      <c r="AG2" s="53" t="s">
        <v>81</v>
      </c>
      <c r="AH2" s="53" t="s">
        <v>82</v>
      </c>
      <c r="AI2" s="53" t="s">
        <v>83</v>
      </c>
      <c r="AJ2" s="55" t="s">
        <v>84</v>
      </c>
      <c r="AK2" s="55" t="s">
        <v>85</v>
      </c>
      <c r="AL2" s="53" t="s">
        <v>86</v>
      </c>
    </row>
    <row r="3" spans="1:38" x14ac:dyDescent="0.25">
      <c r="A3" s="60">
        <v>830005028</v>
      </c>
      <c r="B3" s="60" t="s">
        <v>12</v>
      </c>
      <c r="C3" s="60" t="s">
        <v>13</v>
      </c>
      <c r="D3" s="60">
        <v>3750871</v>
      </c>
      <c r="E3" s="60" t="s">
        <v>87</v>
      </c>
      <c r="F3" s="60"/>
      <c r="G3" s="60"/>
      <c r="H3" s="61">
        <v>44452</v>
      </c>
      <c r="I3" s="62">
        <v>4025988</v>
      </c>
      <c r="J3" s="62">
        <v>4025988</v>
      </c>
      <c r="K3" s="60" t="s">
        <v>88</v>
      </c>
      <c r="L3" s="60" t="s">
        <v>89</v>
      </c>
      <c r="M3" s="60" t="s">
        <v>90</v>
      </c>
      <c r="N3" s="62">
        <v>0</v>
      </c>
      <c r="O3" s="62">
        <v>0</v>
      </c>
      <c r="P3" s="62">
        <v>0</v>
      </c>
      <c r="Q3" s="62">
        <v>0</v>
      </c>
      <c r="R3" s="62">
        <v>0</v>
      </c>
      <c r="S3" s="62">
        <v>0</v>
      </c>
      <c r="T3" s="60"/>
      <c r="U3" s="62">
        <v>0</v>
      </c>
      <c r="V3" s="60"/>
      <c r="W3" s="62">
        <v>0</v>
      </c>
      <c r="X3" s="62">
        <v>0</v>
      </c>
      <c r="Y3" s="62">
        <v>0</v>
      </c>
      <c r="Z3" s="60"/>
      <c r="AA3" s="60"/>
      <c r="AB3" s="61">
        <v>44491</v>
      </c>
      <c r="AC3" s="60"/>
      <c r="AD3" s="60"/>
      <c r="AE3" s="60"/>
      <c r="AF3" s="60"/>
      <c r="AG3" s="60"/>
      <c r="AH3" s="60"/>
      <c r="AI3" s="60"/>
      <c r="AJ3" s="62">
        <v>0</v>
      </c>
      <c r="AK3" s="62">
        <v>0</v>
      </c>
      <c r="AL3" s="61">
        <v>45046</v>
      </c>
    </row>
    <row r="4" spans="1:38" x14ac:dyDescent="0.25">
      <c r="A4" s="60">
        <v>830005028</v>
      </c>
      <c r="B4" s="60" t="s">
        <v>12</v>
      </c>
      <c r="C4" s="60" t="s">
        <v>13</v>
      </c>
      <c r="D4" s="60">
        <v>3684060</v>
      </c>
      <c r="E4" s="60" t="s">
        <v>91</v>
      </c>
      <c r="F4" s="60" t="s">
        <v>13</v>
      </c>
      <c r="G4" s="60">
        <v>3684060</v>
      </c>
      <c r="H4" s="61">
        <v>44312</v>
      </c>
      <c r="I4" s="62">
        <v>168616</v>
      </c>
      <c r="J4" s="62">
        <v>168616</v>
      </c>
      <c r="K4" s="60" t="s">
        <v>92</v>
      </c>
      <c r="L4" s="60" t="s">
        <v>97</v>
      </c>
      <c r="M4" s="60" t="s">
        <v>93</v>
      </c>
      <c r="N4" s="62">
        <v>168600</v>
      </c>
      <c r="O4" s="62">
        <v>0</v>
      </c>
      <c r="P4" s="62">
        <v>0</v>
      </c>
      <c r="Q4" s="62">
        <v>0</v>
      </c>
      <c r="R4" s="62">
        <v>168600</v>
      </c>
      <c r="S4" s="62">
        <v>0</v>
      </c>
      <c r="T4" s="60"/>
      <c r="U4" s="62">
        <v>0</v>
      </c>
      <c r="V4" s="60"/>
      <c r="W4" s="62">
        <v>0</v>
      </c>
      <c r="X4" s="62">
        <v>0</v>
      </c>
      <c r="Y4" s="62">
        <v>0</v>
      </c>
      <c r="Z4" s="60"/>
      <c r="AA4" s="60"/>
      <c r="AB4" s="61">
        <v>44434</v>
      </c>
      <c r="AC4" s="60"/>
      <c r="AD4" s="60">
        <v>2</v>
      </c>
      <c r="AE4" s="60"/>
      <c r="AF4" s="60"/>
      <c r="AG4" s="60">
        <v>1</v>
      </c>
      <c r="AH4" s="60">
        <v>20210930</v>
      </c>
      <c r="AI4" s="60">
        <v>20210921</v>
      </c>
      <c r="AJ4" s="62">
        <v>168600</v>
      </c>
      <c r="AK4" s="62">
        <v>0</v>
      </c>
      <c r="AL4" s="61">
        <v>45046</v>
      </c>
    </row>
    <row r="5" spans="1:38" x14ac:dyDescent="0.25">
      <c r="A5" s="60">
        <v>830005028</v>
      </c>
      <c r="B5" s="60" t="s">
        <v>12</v>
      </c>
      <c r="C5" s="60" t="s">
        <v>13</v>
      </c>
      <c r="D5" s="60">
        <v>3728556</v>
      </c>
      <c r="E5" s="60" t="s">
        <v>94</v>
      </c>
      <c r="F5" s="60" t="s">
        <v>13</v>
      </c>
      <c r="G5" s="60">
        <v>3728556</v>
      </c>
      <c r="H5" s="61">
        <v>44405</v>
      </c>
      <c r="I5" s="62">
        <v>662610</v>
      </c>
      <c r="J5" s="62">
        <v>662610</v>
      </c>
      <c r="K5" s="60" t="s">
        <v>92</v>
      </c>
      <c r="L5" s="60" t="s">
        <v>102</v>
      </c>
      <c r="M5" s="60" t="s">
        <v>93</v>
      </c>
      <c r="N5" s="62">
        <v>662600</v>
      </c>
      <c r="O5" s="62">
        <v>0</v>
      </c>
      <c r="P5" s="62">
        <v>0</v>
      </c>
      <c r="Q5" s="62">
        <v>0</v>
      </c>
      <c r="R5" s="62">
        <v>662600</v>
      </c>
      <c r="S5" s="62">
        <v>0</v>
      </c>
      <c r="T5" s="60"/>
      <c r="U5" s="62">
        <v>0</v>
      </c>
      <c r="V5" s="60"/>
      <c r="W5" s="62">
        <v>0</v>
      </c>
      <c r="X5" s="62">
        <v>662000</v>
      </c>
      <c r="Y5" s="62">
        <v>0</v>
      </c>
      <c r="Z5" s="60">
        <v>2201380350</v>
      </c>
      <c r="AA5" s="61">
        <v>45042</v>
      </c>
      <c r="AB5" s="61">
        <v>44463</v>
      </c>
      <c r="AC5" s="60"/>
      <c r="AD5" s="60">
        <v>2</v>
      </c>
      <c r="AE5" s="60"/>
      <c r="AF5" s="60"/>
      <c r="AG5" s="60">
        <v>1</v>
      </c>
      <c r="AH5" s="60">
        <v>20211230</v>
      </c>
      <c r="AI5" s="60">
        <v>20211223</v>
      </c>
      <c r="AJ5" s="62">
        <v>662600</v>
      </c>
      <c r="AK5" s="62">
        <v>0</v>
      </c>
      <c r="AL5" s="61">
        <v>45046</v>
      </c>
    </row>
    <row r="6" spans="1:38" x14ac:dyDescent="0.25">
      <c r="A6" s="60">
        <v>830005028</v>
      </c>
      <c r="B6" s="60" t="s">
        <v>12</v>
      </c>
      <c r="C6" s="60" t="s">
        <v>13</v>
      </c>
      <c r="D6" s="60">
        <v>3750869</v>
      </c>
      <c r="E6" s="60" t="s">
        <v>95</v>
      </c>
      <c r="F6" s="60" t="s">
        <v>13</v>
      </c>
      <c r="G6" s="60">
        <v>3750869</v>
      </c>
      <c r="H6" s="61">
        <v>44452</v>
      </c>
      <c r="I6" s="62">
        <v>216993</v>
      </c>
      <c r="J6" s="62">
        <v>216993</v>
      </c>
      <c r="K6" s="60" t="s">
        <v>92</v>
      </c>
      <c r="L6" s="60" t="s">
        <v>97</v>
      </c>
      <c r="M6" s="60" t="s">
        <v>93</v>
      </c>
      <c r="N6" s="62">
        <v>216999</v>
      </c>
      <c r="O6" s="62">
        <v>0</v>
      </c>
      <c r="P6" s="62">
        <v>0</v>
      </c>
      <c r="Q6" s="62">
        <v>0</v>
      </c>
      <c r="R6" s="62">
        <v>216999</v>
      </c>
      <c r="S6" s="62">
        <v>0</v>
      </c>
      <c r="T6" s="60"/>
      <c r="U6" s="62">
        <v>0</v>
      </c>
      <c r="V6" s="60"/>
      <c r="W6" s="62">
        <v>0</v>
      </c>
      <c r="X6" s="62">
        <v>0</v>
      </c>
      <c r="Y6" s="62">
        <v>0</v>
      </c>
      <c r="Z6" s="60"/>
      <c r="AA6" s="60"/>
      <c r="AB6" s="61">
        <v>44551</v>
      </c>
      <c r="AC6" s="60"/>
      <c r="AD6" s="60">
        <v>2</v>
      </c>
      <c r="AE6" s="60"/>
      <c r="AF6" s="60"/>
      <c r="AG6" s="60">
        <v>1</v>
      </c>
      <c r="AH6" s="60">
        <v>20230430</v>
      </c>
      <c r="AI6" s="60">
        <v>20230417</v>
      </c>
      <c r="AJ6" s="62">
        <v>216999</v>
      </c>
      <c r="AK6" s="62">
        <v>0</v>
      </c>
      <c r="AL6" s="61">
        <v>45046</v>
      </c>
    </row>
    <row r="7" spans="1:38" x14ac:dyDescent="0.25">
      <c r="A7" s="60">
        <v>830005028</v>
      </c>
      <c r="B7" s="60" t="s">
        <v>12</v>
      </c>
      <c r="C7" s="60" t="s">
        <v>13</v>
      </c>
      <c r="D7" s="60">
        <v>3761137</v>
      </c>
      <c r="E7" s="60" t="s">
        <v>96</v>
      </c>
      <c r="F7" s="60" t="s">
        <v>13</v>
      </c>
      <c r="G7" s="60">
        <v>3761137</v>
      </c>
      <c r="H7" s="61">
        <v>44469</v>
      </c>
      <c r="I7" s="62">
        <v>199558</v>
      </c>
      <c r="J7" s="62">
        <v>199558</v>
      </c>
      <c r="K7" s="60" t="s">
        <v>92</v>
      </c>
      <c r="L7" s="60" t="s">
        <v>97</v>
      </c>
      <c r="M7" s="60" t="s">
        <v>93</v>
      </c>
      <c r="N7" s="62">
        <v>199500</v>
      </c>
      <c r="O7" s="62">
        <v>0</v>
      </c>
      <c r="P7" s="62">
        <v>0</v>
      </c>
      <c r="Q7" s="62">
        <v>0</v>
      </c>
      <c r="R7" s="62">
        <v>199500</v>
      </c>
      <c r="S7" s="62">
        <v>0</v>
      </c>
      <c r="T7" s="60"/>
      <c r="U7" s="62">
        <v>0</v>
      </c>
      <c r="V7" s="60"/>
      <c r="W7" s="62">
        <v>0</v>
      </c>
      <c r="X7" s="62">
        <v>0</v>
      </c>
      <c r="Y7" s="62">
        <v>0</v>
      </c>
      <c r="Z7" s="60"/>
      <c r="AA7" s="60"/>
      <c r="AB7" s="61">
        <v>44551</v>
      </c>
      <c r="AC7" s="60"/>
      <c r="AD7" s="60">
        <v>2</v>
      </c>
      <c r="AE7" s="60"/>
      <c r="AF7" s="60"/>
      <c r="AG7" s="60">
        <v>1</v>
      </c>
      <c r="AH7" s="60">
        <v>20230430</v>
      </c>
      <c r="AI7" s="60">
        <v>20230417</v>
      </c>
      <c r="AJ7" s="62">
        <v>199500</v>
      </c>
      <c r="AK7" s="62">
        <v>0</v>
      </c>
      <c r="AL7" s="61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topLeftCell="A3" zoomScale="73" zoomScaleNormal="73" workbookViewId="0">
      <selection activeCell="I18" sqref="I18"/>
    </sheetView>
  </sheetViews>
  <sheetFormatPr baseColWidth="10" defaultRowHeight="15" x14ac:dyDescent="0.25"/>
  <cols>
    <col min="2" max="2" width="47" bestFit="1" customWidth="1"/>
    <col min="3" max="3" width="12.7109375" style="66" bestFit="1" customWidth="1"/>
    <col min="4" max="4" width="15" style="63" bestFit="1" customWidth="1"/>
  </cols>
  <sheetData>
    <row r="2" spans="2:4" x14ac:dyDescent="0.25">
      <c r="B2" s="67" t="s">
        <v>104</v>
      </c>
      <c r="C2" s="73" t="s">
        <v>105</v>
      </c>
      <c r="D2" s="70" t="s">
        <v>106</v>
      </c>
    </row>
    <row r="3" spans="2:4" x14ac:dyDescent="0.25">
      <c r="B3" s="68" t="s">
        <v>102</v>
      </c>
      <c r="C3" s="74">
        <v>1</v>
      </c>
      <c r="D3" s="71">
        <v>662610</v>
      </c>
    </row>
    <row r="4" spans="2:4" x14ac:dyDescent="0.25">
      <c r="B4" s="68" t="s">
        <v>89</v>
      </c>
      <c r="C4" s="74">
        <v>1</v>
      </c>
      <c r="D4" s="71">
        <v>4025988</v>
      </c>
    </row>
    <row r="5" spans="2:4" x14ac:dyDescent="0.25">
      <c r="B5" s="68" t="s">
        <v>97</v>
      </c>
      <c r="C5" s="74">
        <v>3</v>
      </c>
      <c r="D5" s="71">
        <v>585167</v>
      </c>
    </row>
    <row r="6" spans="2:4" x14ac:dyDescent="0.25">
      <c r="B6" s="69" t="s">
        <v>103</v>
      </c>
      <c r="C6" s="75">
        <v>5</v>
      </c>
      <c r="D6" s="72">
        <v>5273765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7" zoomScale="90" zoomScaleNormal="90" zoomScaleSheetLayoutView="100" workbookViewId="0">
      <selection activeCell="P23" sqref="P23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27</v>
      </c>
      <c r="E2" s="15"/>
      <c r="F2" s="15"/>
      <c r="G2" s="15"/>
      <c r="H2" s="15"/>
      <c r="I2" s="16"/>
      <c r="J2" s="17" t="s">
        <v>28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29</v>
      </c>
      <c r="E4" s="15"/>
      <c r="F4" s="15"/>
      <c r="G4" s="15"/>
      <c r="H4" s="15"/>
      <c r="I4" s="16"/>
      <c r="J4" s="17" t="s">
        <v>30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31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100</v>
      </c>
      <c r="J12" s="31"/>
    </row>
    <row r="13" spans="2:10" x14ac:dyDescent="0.2">
      <c r="B13" s="30"/>
      <c r="C13" s="32" t="s">
        <v>101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32</v>
      </c>
      <c r="J15" s="31"/>
    </row>
    <row r="16" spans="2:10" x14ac:dyDescent="0.2">
      <c r="B16" s="30"/>
      <c r="C16" s="34"/>
      <c r="J16" s="31"/>
    </row>
    <row r="17" spans="2:12" x14ac:dyDescent="0.2">
      <c r="B17" s="30"/>
      <c r="C17" s="11" t="s">
        <v>33</v>
      </c>
      <c r="D17" s="33"/>
      <c r="H17" s="35" t="s">
        <v>34</v>
      </c>
      <c r="I17" s="35" t="s">
        <v>35</v>
      </c>
      <c r="J17" s="31"/>
    </row>
    <row r="18" spans="2:12" x14ac:dyDescent="0.2">
      <c r="B18" s="30"/>
      <c r="C18" s="32" t="s">
        <v>36</v>
      </c>
      <c r="D18" s="32"/>
      <c r="E18" s="32"/>
      <c r="F18" s="32"/>
      <c r="H18" s="36">
        <v>5</v>
      </c>
      <c r="I18" s="76">
        <v>5273765</v>
      </c>
      <c r="J18" s="31"/>
    </row>
    <row r="19" spans="2:12" x14ac:dyDescent="0.2">
      <c r="B19" s="30"/>
      <c r="C19" s="11" t="s">
        <v>37</v>
      </c>
      <c r="H19" s="37">
        <v>1</v>
      </c>
      <c r="I19" s="38">
        <v>662610</v>
      </c>
      <c r="J19" s="31"/>
      <c r="L19" s="11" t="s">
        <v>93</v>
      </c>
    </row>
    <row r="20" spans="2:12" x14ac:dyDescent="0.2">
      <c r="B20" s="30"/>
      <c r="C20" s="11" t="s">
        <v>38</v>
      </c>
      <c r="H20" s="37">
        <v>0</v>
      </c>
      <c r="I20" s="38">
        <v>0</v>
      </c>
      <c r="J20" s="31"/>
    </row>
    <row r="21" spans="2:12" x14ac:dyDescent="0.2">
      <c r="B21" s="30"/>
      <c r="C21" s="11" t="s">
        <v>39</v>
      </c>
      <c r="H21" s="37">
        <v>1</v>
      </c>
      <c r="I21" s="39">
        <v>4025988</v>
      </c>
      <c r="J21" s="31"/>
      <c r="L21" s="11" t="s">
        <v>93</v>
      </c>
    </row>
    <row r="22" spans="2:12" x14ac:dyDescent="0.2">
      <c r="B22" s="30"/>
      <c r="C22" s="11" t="s">
        <v>40</v>
      </c>
      <c r="H22" s="37">
        <v>0</v>
      </c>
      <c r="I22" s="38">
        <v>0</v>
      </c>
      <c r="J22" s="31"/>
    </row>
    <row r="23" spans="2:12" ht="13.5" thickBot="1" x14ac:dyDescent="0.25">
      <c r="B23" s="30"/>
      <c r="C23" s="11" t="s">
        <v>41</v>
      </c>
      <c r="H23" s="40">
        <v>0</v>
      </c>
      <c r="I23" s="41">
        <v>0</v>
      </c>
      <c r="J23" s="31"/>
    </row>
    <row r="24" spans="2:12" x14ac:dyDescent="0.2">
      <c r="B24" s="30"/>
      <c r="C24" s="32" t="s">
        <v>42</v>
      </c>
      <c r="D24" s="32"/>
      <c r="E24" s="32"/>
      <c r="F24" s="32"/>
      <c r="H24" s="36">
        <f>H19+H20+H21+H22+H23</f>
        <v>2</v>
      </c>
      <c r="I24" s="42">
        <f>I19+I20+I21+I22+I23</f>
        <v>4688598</v>
      </c>
      <c r="J24" s="31"/>
    </row>
    <row r="25" spans="2:12" x14ac:dyDescent="0.2">
      <c r="B25" s="30"/>
      <c r="C25" s="11" t="s">
        <v>43</v>
      </c>
      <c r="H25" s="37">
        <v>3</v>
      </c>
      <c r="I25" s="38">
        <v>585167</v>
      </c>
      <c r="J25" s="31"/>
      <c r="L25" s="11" t="s">
        <v>93</v>
      </c>
    </row>
    <row r="26" spans="2:12" ht="13.5" thickBot="1" x14ac:dyDescent="0.25">
      <c r="B26" s="30"/>
      <c r="C26" s="11" t="s">
        <v>44</v>
      </c>
      <c r="H26" s="40">
        <v>0</v>
      </c>
      <c r="I26" s="41">
        <v>0</v>
      </c>
      <c r="J26" s="31"/>
    </row>
    <row r="27" spans="2:12" x14ac:dyDescent="0.2">
      <c r="B27" s="30"/>
      <c r="C27" s="32" t="s">
        <v>45</v>
      </c>
      <c r="D27" s="32"/>
      <c r="E27" s="32"/>
      <c r="F27" s="32"/>
      <c r="H27" s="36">
        <f>H25+H26</f>
        <v>3</v>
      </c>
      <c r="I27" s="42">
        <f>I25+I26</f>
        <v>585167</v>
      </c>
      <c r="J27" s="31"/>
    </row>
    <row r="28" spans="2:12" ht="13.5" thickBot="1" x14ac:dyDescent="0.25">
      <c r="B28" s="30"/>
      <c r="C28" s="11" t="s">
        <v>46</v>
      </c>
      <c r="D28" s="32"/>
      <c r="E28" s="32"/>
      <c r="F28" s="32"/>
      <c r="H28" s="40">
        <v>0</v>
      </c>
      <c r="I28" s="41">
        <v>0</v>
      </c>
      <c r="J28" s="31"/>
    </row>
    <row r="29" spans="2:12" x14ac:dyDescent="0.2">
      <c r="B29" s="30"/>
      <c r="C29" s="32" t="s">
        <v>47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2" x14ac:dyDescent="0.2">
      <c r="B30" s="30"/>
      <c r="C30" s="32"/>
      <c r="D30" s="32"/>
      <c r="E30" s="32"/>
      <c r="F30" s="32"/>
      <c r="H30" s="43"/>
      <c r="I30" s="42"/>
      <c r="J30" s="31"/>
    </row>
    <row r="31" spans="2:12" ht="13.5" thickBot="1" x14ac:dyDescent="0.25">
      <c r="B31" s="30"/>
      <c r="C31" s="32" t="s">
        <v>48</v>
      </c>
      <c r="D31" s="32"/>
      <c r="H31" s="44">
        <f>H24+H27+H29</f>
        <v>5</v>
      </c>
      <c r="I31" s="45">
        <f>I24+I27+I29</f>
        <v>5273765</v>
      </c>
      <c r="J31" s="31"/>
    </row>
    <row r="32" spans="2:12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98</v>
      </c>
      <c r="D36" s="47"/>
      <c r="G36" s="48" t="s">
        <v>49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99</v>
      </c>
      <c r="G38" s="49" t="s">
        <v>50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Plazas - Auxiliar De Cartera</dc:creator>
  <cp:lastModifiedBy>Geraldine Valencia Zambrano</cp:lastModifiedBy>
  <cp:lastPrinted>2023-05-18T16:32:22Z</cp:lastPrinted>
  <dcterms:created xsi:type="dcterms:W3CDTF">2023-05-17T13:19:39Z</dcterms:created>
  <dcterms:modified xsi:type="dcterms:W3CDTF">2023-05-24T16:35:50Z</dcterms:modified>
</cp:coreProperties>
</file>