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90801099 ESE HOSP DEPART SANTA SOFIA CALDAS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3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2" l="1"/>
  <c r="N1" i="2"/>
  <c r="J1" i="2"/>
  <c r="I1" i="2"/>
  <c r="I29" i="3" l="1"/>
  <c r="H29" i="3"/>
  <c r="I27" i="3"/>
  <c r="H27" i="3"/>
  <c r="I24" i="3"/>
  <c r="I31" i="3" s="1"/>
  <c r="H24" i="3"/>
  <c r="H31" i="3" l="1"/>
  <c r="H8" i="1"/>
  <c r="I8" i="1"/>
</calcChain>
</file>

<file path=xl/sharedStrings.xml><?xml version="1.0" encoding="utf-8"?>
<sst xmlns="http://schemas.openxmlformats.org/spreadsheetml/2006/main" count="110" uniqueCount="95">
  <si>
    <t>ENTIDAD</t>
  </si>
  <si>
    <t>Obligación</t>
  </si>
  <si>
    <t>Fecha Factura</t>
  </si>
  <si>
    <t>Fecha Radicación</t>
  </si>
  <si>
    <t>Valor Obligación</t>
  </si>
  <si>
    <t>Saldo Actual</t>
  </si>
  <si>
    <t>TOTAL INT</t>
  </si>
  <si>
    <t>CAJA DE COMPENSAC FAMILIAR DEL VALLE</t>
  </si>
  <si>
    <t>FOR-CSA-018</t>
  </si>
  <si>
    <t>HOJA 1 DE 2</t>
  </si>
  <si>
    <t>RESUMEN DE CARTERA REVISADA POR LA EPS</t>
  </si>
  <si>
    <t>VERSION 1</t>
  </si>
  <si>
    <t>SANTIAGO DE CALI , MAYO 10 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</si>
  <si>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</si>
  <si>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</si>
  <si>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</si>
  <si>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</si>
  <si>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</si>
  <si>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</si>
  <si>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</si>
  <si>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</si>
  <si>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</si>
  <si>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</si>
  <si>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</si>
  <si>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</si>
  <si>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</si>
  <si>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</si>
  <si>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</si>
  <si>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</si>
  <si>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</si>
  <si>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</si>
  <si>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</si>
  <si>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</si>
  <si>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</si>
  <si>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</si>
  <si>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</si>
  <si>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</si>
  <si>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</si>
  <si>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</si>
  <si>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</si>
  <si>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</si>
  <si>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CARTERA MAYO 10</t>
  </si>
  <si>
    <t>ESTADO VAGLO</t>
  </si>
  <si>
    <t>VALOR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</si>
  <si>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</si>
  <si>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</si>
  <si>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</si>
  <si>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</si>
  <si>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</si>
  <si>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</si>
  <si>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</si>
  <si>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</si>
  <si>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</si>
  <si>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</si>
  <si>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</si>
  <si>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</si>
  <si>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</si>
  <si>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</si>
  <si>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</si>
  <si>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</si>
  <si>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</si>
  <si>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</si>
  <si>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</si>
  <si>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</si>
  <si>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</si>
  <si>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</si>
  <si>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</si>
  <si>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</si>
  <si>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</si>
  <si>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</si>
  <si>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</si>
  <si>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DEPARTAMENTAL SANTA SOFIA D</t>
  </si>
  <si>
    <t>FESS</t>
  </si>
  <si>
    <t>890801099_FESS_1372139</t>
  </si>
  <si>
    <t>B)Factura sin saldo ERP</t>
  </si>
  <si>
    <t>OK</t>
  </si>
  <si>
    <t>890801099_FESS_1390823</t>
  </si>
  <si>
    <t>890801099_FESS_1357487</t>
  </si>
  <si>
    <t>C)Glosas total pendiente por respuesta de IPS</t>
  </si>
  <si>
    <t>DEVOLUCION</t>
  </si>
  <si>
    <t>AUTORIZACION:SE SOSTIENE DEVOLUCION DE FACTURA.1.EN TRAZABILIADA DE CORREOS SE EVINDEICA QUE NO REMITEN LAHISTORIA CLINICA DE EGRESO DEL PACIENTE, EN SEGUIMIENTO PARAATENCION DOMICILIARIA, LA EPS NO FUE NOTIFICADA.2.SOLICITAR AUTORIZACION A LA CENTRAL:capautorizaciones@epsdelagente.com.coKEVIN YALANDA</t>
  </si>
  <si>
    <t>SI</t>
  </si>
  <si>
    <t>FACTURA DEVUELTA</t>
  </si>
  <si>
    <t>FACTURA PENDIENTE EN PROGRAMACION DE PAGO</t>
  </si>
  <si>
    <t>Total general</t>
  </si>
  <si>
    <t>Tipificación</t>
  </si>
  <si>
    <t>Cant Facturas</t>
  </si>
  <si>
    <t>Saldo Facturas</t>
  </si>
  <si>
    <t>NIT: 890801099</t>
  </si>
  <si>
    <t>Monica Valencia Arias</t>
  </si>
  <si>
    <t>Profesional Administrativo</t>
  </si>
  <si>
    <t>ESE Hospital Departamental Santa Sofia de Caldas</t>
  </si>
  <si>
    <t>A continuacion me permito remitir nuestra respuesta al estado de cartera presentado en la fecha: 09/05/2023</t>
  </si>
  <si>
    <t>Con Corte al dia :31/05/2023</t>
  </si>
  <si>
    <t>Señores : ESE HOSPITAL DEPARTAMENTAL SANTA SOFIA DE CALDAS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</si>
</sst>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7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Fill="1" applyBorder="1"/>
    <xf numFmtId="3" fontId="0" fillId="0" borderId="1" xfId="0" applyNumberFormat="1" applyFont="1" applyFill="1" applyBorder="1"/>
    <xf numFmtId="3" fontId="0" fillId="0" borderId="1" xfId="0" applyNumberFormat="1" applyFill="1" applyBorder="1"/>
    <xf numFmtId="3" fontId="3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3" fontId="2" fillId="0" borderId="0" xfId="0" applyNumberFormat="1" applyFon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1" applyNumberFormat="1" applyFont="1" applyBorder="1"/>
    <xf numFmtId="167" fontId="0" fillId="0" borderId="0" xfId="1" applyNumberFormat="1" applyFont="1"/>
    <xf numFmtId="167" fontId="2" fillId="0" borderId="0" xfId="1" applyNumberFormat="1" applyFont="1"/>
    <xf numFmtId="0" fontId="8" fillId="5" borderId="14" xfId="0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8" fillId="5" borderId="18" xfId="0" applyFont="1" applyFill="1" applyBorder="1" applyAlignment="1">
      <alignment horizontal="center" vertical="center"/>
    </xf>
    <xf numFmtId="167" fontId="8" fillId="5" borderId="15" xfId="1" applyNumberFormat="1" applyFont="1" applyFill="1" applyBorder="1" applyAlignment="1">
      <alignment horizontal="center" vertical="center"/>
    </xf>
    <xf numFmtId="167" fontId="0" fillId="0" borderId="17" xfId="1" applyNumberFormat="1" applyFont="1" applyBorder="1"/>
    <xf numFmtId="167" fontId="8" fillId="5" borderId="19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5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8" fillId="5" borderId="22" xfId="0" applyFont="1" applyFill="1" applyBorder="1" applyAlignment="1">
      <alignment horizontal="center" vertical="center"/>
    </xf>
    <xf numFmtId="166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6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0</xdr:row>
      <xdr:rowOff>19050</xdr:rowOff>
    </xdr:from>
    <xdr:to>
      <xdr:col>7</xdr:col>
      <xdr:colOff>749935</xdr:colOff>
      <xdr:row>2</xdr:row>
      <xdr:rowOff>152400</xdr:rowOff>
    </xdr:to>
    <xdr:pic>
      <xdr:nvPicPr>
        <xdr:cNvPr id="2" name="Imagen 1" descr="D:\usuario monvaar\Desktop\images.jf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9050"/>
          <a:ext cx="397891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6.556885069447" createdVersion="5" refreshedVersion="5" minRefreshableVersion="3" recordCount="3">
  <cacheSource type="worksheet">
    <worksheetSource ref="A2:AO5" sheet="ESTADO DE CADA FACTURA"/>
  </cacheSource>
  <cacheFields count="41">
    <cacheField name="NIT IPS" numFmtId="0">
      <sharedItems containsSemiMixedTypes="0" containsString="0" containsNumber="1" containsInteger="1" minValue="890801099" maxValue="89080109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57487" maxValue="1390823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357487" maxValue="1390823"/>
    </cacheField>
    <cacheField name="FECHA FACT IPS" numFmtId="14">
      <sharedItems containsSemiMixedTypes="0" containsNonDate="0" containsDate="1" containsString="0" minDate="2022-04-13T00:00:00" maxDate="2022-11-17T00:00:00"/>
    </cacheField>
    <cacheField name="VALOR FACT IPS" numFmtId="167">
      <sharedItems containsSemiMixedTypes="0" containsString="0" containsNumber="1" containsInteger="1" minValue="243926" maxValue="5346989"/>
    </cacheField>
    <cacheField name="SALDO FACT IPS" numFmtId="167">
      <sharedItems containsSemiMixedTypes="0" containsString="0" containsNumber="1" containsInteger="1" minValue="243926" maxValue="5346989"/>
    </cacheField>
    <cacheField name="OBSERVACION SASS" numFmtId="0">
      <sharedItems/>
    </cacheField>
    <cacheField name="ESTADO DE CARTERA MAYO 10" numFmtId="0">
      <sharedItems count="2"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5346989"/>
    </cacheField>
    <cacheField name="POR PAGAR SAP" numFmtId="167">
      <sharedItems containsString="0" containsBlank="1" containsNumber="1" containsInteger="1" minValue="243926" maxValue="589543"/>
    </cacheField>
    <cacheField name="P. ABIERTAS DOC" numFmtId="0">
      <sharedItems containsString="0" containsBlank="1" containsNumber="1" containsInteger="1" minValue="1222145811" maxValue="1222201884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243926" maxValue="5346989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589543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5346989"/>
    </cacheField>
    <cacheField name="OBSERVACION GLOSA DEVUELTA" numFmtId="0">
      <sharedItems containsBlank="1" longText="1"/>
    </cacheField>
    <cacheField name="SALDO SASS" numFmtId="167">
      <sharedItems containsSemiMixedTypes="0" containsString="0" containsNumber="1" containsInteger="1" minValue="0" maxValue="5346989"/>
    </cacheField>
    <cacheField name="VALOR CANCELADO SAP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8-09T00:00:00" maxDate="2022-12-18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20930" maxValue="21001231"/>
    </cacheField>
    <cacheField name="F RAD SASS" numFmtId="0">
      <sharedItems containsSemiMixedTypes="0" containsString="0" containsNumber="1" containsInteger="1" minValue="20220912" maxValue="20230313"/>
    </cacheField>
    <cacheField name="VALOR REPORTADO CRICULAR 030" numFmtId="167">
      <sharedItems containsSemiMixedTypes="0" containsString="0" containsNumber="1" containsInteger="1" minValue="243926" maxValue="5346989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90801099"/>
    <s v="ESE HOSPITAL DEPARTAMENTAL SANTA SOFIA D"/>
    <s v="FESS"/>
    <n v="1372139"/>
    <s v="890801099_FESS_1372139"/>
    <s v="FESS"/>
    <n v="1372139"/>
    <d v="2022-07-25T00:00:00"/>
    <n v="243926"/>
    <n v="243926"/>
    <s v="B)Factura sin saldo ERP"/>
    <x v="0"/>
    <m/>
    <n v="0"/>
    <n v="243926"/>
    <n v="1222145811"/>
    <s v="OK"/>
    <n v="243926"/>
    <n v="0"/>
    <n v="0"/>
    <n v="0"/>
    <n v="243926"/>
    <n v="0"/>
    <m/>
    <n v="0"/>
    <m/>
    <n v="0"/>
    <n v="0"/>
    <m/>
    <m/>
    <d v="2022-08-09T00:00:00"/>
    <m/>
    <n v="2"/>
    <m/>
    <m/>
    <n v="1"/>
    <n v="20220930"/>
    <n v="20220912"/>
    <n v="243926"/>
    <n v="0"/>
    <d v="2023-04-30T00:00:00"/>
  </r>
  <r>
    <n v="890801099"/>
    <s v="ESE HOSPITAL DEPARTAMENTAL SANTA SOFIA D"/>
    <s v="FESS"/>
    <n v="1390823"/>
    <s v="890801099_FESS_1390823"/>
    <s v="FESS"/>
    <n v="1390823"/>
    <d v="2022-11-16T00:00:00"/>
    <n v="589543"/>
    <n v="589543"/>
    <s v="B)Factura sin saldo ERP"/>
    <x v="0"/>
    <m/>
    <n v="0"/>
    <n v="589543"/>
    <n v="1222201884"/>
    <s v="OK"/>
    <n v="589543"/>
    <n v="0"/>
    <n v="0"/>
    <n v="0"/>
    <n v="589543"/>
    <n v="0"/>
    <m/>
    <n v="0"/>
    <m/>
    <n v="0"/>
    <n v="0"/>
    <m/>
    <m/>
    <d v="2022-12-17T00:00:00"/>
    <m/>
    <n v="2"/>
    <m/>
    <m/>
    <n v="1"/>
    <n v="20221230"/>
    <n v="20221217"/>
    <n v="589543"/>
    <n v="0"/>
    <d v="2023-04-30T00:00:00"/>
  </r>
  <r>
    <n v="890801099"/>
    <s v="ESE HOSPITAL DEPARTAMENTAL SANTA SOFIA D"/>
    <s v="FESS"/>
    <n v="1357487"/>
    <s v="890801099_FESS_1357487"/>
    <s v="FESS"/>
    <n v="1357487"/>
    <d v="2022-04-13T00:00:00"/>
    <n v="5346989"/>
    <n v="5346989"/>
    <s v="C)Glosas total pendiente por respuesta de IPS"/>
    <x v="1"/>
    <s v="DEVOLUCION"/>
    <n v="5346989"/>
    <m/>
    <m/>
    <s v="OK"/>
    <n v="5346989"/>
    <n v="0"/>
    <n v="0"/>
    <n v="0"/>
    <n v="0"/>
    <n v="0"/>
    <m/>
    <n v="5346989"/>
    <s v="AUTORIZACION:SE SOSTIENE DEVOLUCION DE FACTURA.1.EN TRAZABILIADA DE CORREOS SE EVINDEICA QUE NO REMITEN LAHISTORIA CLINICA DE EGRESO DEL PACIENTE, EN SEGUIMIENTO PARAATENCION DOMICILIARIA, LA EPS NO FUE NOTIFICADA.2.SOLICITAR AUTORIZACION A LA CENTRAL:capautorizaciones@epsdelagente.com.coKEVIN YALANDA"/>
    <n v="5346989"/>
    <n v="0"/>
    <m/>
    <m/>
    <d v="2022-09-12T00:00:00"/>
    <m/>
    <n v="9"/>
    <m/>
    <s v="SI"/>
    <n v="2"/>
    <n v="21001231"/>
    <n v="20230313"/>
    <n v="5346989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3">
        <item x="1"/>
        <item x="0"/>
        <item t="default"/>
      </items>
    </pivotField>
    <pivotField showAll="0"/>
    <pivotField numFmtId="167"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4">
    <format dxfId="63">
      <pivotArea field="11" type="button" dataOnly="0" labelOnly="1" outline="0" axis="axisRow" fieldPosition="0"/>
    </format>
    <format dxfId="6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1">
      <pivotArea field="11" type="button" dataOnly="0" labelOnly="1" outline="0" axis="axisRow" fieldPosition="0"/>
    </format>
    <format dxfId="6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9">
      <pivotArea field="11" type="button" dataOnly="0" labelOnly="1" outline="0" axis="axisRow" fieldPosition="0"/>
    </format>
    <format dxfId="5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7">
      <pivotArea field="11" type="button" dataOnly="0" labelOnly="1" outline="0" axis="axisRow" fieldPosition="0"/>
    </format>
    <format dxfId="5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5">
      <pivotArea field="11" type="button" dataOnly="0" labelOnly="1" outline="0" axis="axisRow" fieldPosition="0"/>
    </format>
    <format dxfId="5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3">
      <pivotArea grandRow="1" outline="0" collapsedLevelsAreSubtotals="1" fieldPosition="0"/>
    </format>
    <format dxfId="52">
      <pivotArea dataOnly="0" labelOnly="1" grandRow="1" outline="0" fieldPosition="0"/>
    </format>
    <format dxfId="51">
      <pivotArea type="all" dataOnly="0" outline="0" fieldPosition="0"/>
    </format>
    <format dxfId="50">
      <pivotArea outline="0" collapsedLevelsAreSubtotals="1" fieldPosition="0"/>
    </format>
    <format dxfId="49">
      <pivotArea field="11" type="button" dataOnly="0" labelOnly="1" outline="0" axis="axisRow" fieldPosition="0"/>
    </format>
    <format dxfId="48">
      <pivotArea dataOnly="0" labelOnly="1" fieldPosition="0">
        <references count="1">
          <reference field="11" count="0"/>
        </references>
      </pivotArea>
    </format>
    <format dxfId="47">
      <pivotArea dataOnly="0" labelOnly="1" grandRow="1" outline="0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8"/>
  <sheetViews>
    <sheetView workbookViewId="0">
      <selection activeCell="F19" sqref="F19"/>
    </sheetView>
  </sheetViews>
  <sheetFormatPr baseColWidth="10" defaultRowHeight="15" x14ac:dyDescent="0.25"/>
  <cols>
    <col min="3" max="3" width="23.42578125" customWidth="1"/>
    <col min="6" max="6" width="16.7109375" customWidth="1"/>
    <col min="8" max="8" width="15" customWidth="1"/>
    <col min="9" max="9" width="15.28515625" customWidth="1"/>
  </cols>
  <sheetData>
    <row r="4" spans="3:9" ht="30" x14ac:dyDescent="0.25">
      <c r="C4" s="9" t="s">
        <v>0</v>
      </c>
      <c r="D4" s="1" t="s">
        <v>1</v>
      </c>
      <c r="E4" s="1" t="s">
        <v>2</v>
      </c>
      <c r="F4" s="1" t="s">
        <v>3</v>
      </c>
      <c r="G4" s="2" t="s">
        <v>4</v>
      </c>
      <c r="H4" s="2" t="s">
        <v>5</v>
      </c>
      <c r="I4" s="3" t="s">
        <v>6</v>
      </c>
    </row>
    <row r="5" spans="3:9" x14ac:dyDescent="0.25">
      <c r="C5" s="4" t="s">
        <v>7</v>
      </c>
      <c r="D5" s="4">
        <v>1357487</v>
      </c>
      <c r="E5" s="5">
        <v>44664</v>
      </c>
      <c r="F5" s="5">
        <v>44816</v>
      </c>
      <c r="G5" s="6">
        <v>5346989</v>
      </c>
      <c r="H5" s="7">
        <v>5346989</v>
      </c>
      <c r="I5" s="8">
        <v>460989</v>
      </c>
    </row>
    <row r="6" spans="3:9" x14ac:dyDescent="0.25">
      <c r="C6" s="4" t="s">
        <v>7</v>
      </c>
      <c r="D6" s="4">
        <v>1372139</v>
      </c>
      <c r="E6" s="5">
        <v>44767</v>
      </c>
      <c r="F6" s="5">
        <v>44782</v>
      </c>
      <c r="G6" s="6">
        <v>243926</v>
      </c>
      <c r="H6" s="7">
        <v>243926</v>
      </c>
      <c r="I6" s="8">
        <v>29174</v>
      </c>
    </row>
    <row r="7" spans="3:9" x14ac:dyDescent="0.25">
      <c r="C7" s="4" t="s">
        <v>7</v>
      </c>
      <c r="D7" s="4">
        <v>1390823</v>
      </c>
      <c r="E7" s="5">
        <v>44881</v>
      </c>
      <c r="F7" s="5">
        <v>44912</v>
      </c>
      <c r="G7" s="6">
        <v>589543</v>
      </c>
      <c r="H7" s="7">
        <v>589543</v>
      </c>
      <c r="I7" s="8">
        <v>0</v>
      </c>
    </row>
    <row r="8" spans="3:9" x14ac:dyDescent="0.25">
      <c r="H8" s="10">
        <f>SUM(H5:H7)</f>
        <v>6180458</v>
      </c>
      <c r="I8" s="10">
        <f>SUM(I5:I7)</f>
        <v>490163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"/>
  <sheetViews>
    <sheetView showGridLines="0" zoomScale="73" zoomScaleNormal="73" workbookViewId="0">
      <selection activeCell="F15" sqref="F15"/>
    </sheetView>
  </sheetViews>
  <sheetFormatPr baseColWidth="10" defaultRowHeight="15" x14ac:dyDescent="0.25"/>
  <cols>
    <col min="1" max="1" width="11.85546875" bestFit="1" customWidth="1"/>
    <col min="2" max="2" width="43.5703125" bestFit="1" customWidth="1"/>
    <col min="8" max="8" width="15.140625" bestFit="1" customWidth="1"/>
    <col min="9" max="10" width="14.85546875" bestFit="1" customWidth="1"/>
    <col min="12" max="12" width="47" bestFit="1" customWidth="1"/>
    <col min="13" max="13" width="15.140625" bestFit="1" customWidth="1"/>
    <col min="14" max="14" width="14.85546875" bestFit="1" customWidth="1"/>
    <col min="15" max="15" width="11.42578125" style="63"/>
    <col min="16" max="16" width="13" bestFit="1" customWidth="1"/>
    <col min="18" max="18" width="11.85546875" bestFit="1" customWidth="1"/>
    <col min="24" max="24" width="15.140625" customWidth="1"/>
    <col min="25" max="25" width="14.42578125" bestFit="1" customWidth="1"/>
    <col min="26" max="26" width="14.140625" customWidth="1"/>
    <col min="27" max="27" width="12.42578125" bestFit="1" customWidth="1"/>
    <col min="28" max="28" width="15.5703125" customWidth="1"/>
    <col min="29" max="29" width="17.7109375" customWidth="1"/>
    <col min="30" max="30" width="18.85546875" customWidth="1"/>
    <col min="31" max="31" width="14.5703125" bestFit="1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x14ac:dyDescent="0.25">
      <c r="I1" s="64">
        <f>SUBTOTAL(9,I3:I5)</f>
        <v>6180458</v>
      </c>
      <c r="J1" s="64">
        <f>SUBTOTAL(9,J3:J5)</f>
        <v>6180458</v>
      </c>
      <c r="N1" s="64">
        <f>SUBTOTAL(9,N3:N5)</f>
        <v>5346989</v>
      </c>
      <c r="O1" s="64">
        <f>SUBTOTAL(9,O3:O5)</f>
        <v>833469</v>
      </c>
    </row>
    <row r="2" spans="1:41" ht="60" x14ac:dyDescent="0.25">
      <c r="A2" s="53" t="s">
        <v>30</v>
      </c>
      <c r="B2" s="53" t="s">
        <v>31</v>
      </c>
      <c r="C2" s="53" t="s">
        <v>32</v>
      </c>
      <c r="D2" s="53" t="s">
        <v>33</v>
      </c>
      <c r="E2" s="54" t="s">
        <v>34</v>
      </c>
      <c r="F2" s="53" t="s">
        <v>35</v>
      </c>
      <c r="G2" s="53" t="s">
        <v>36</v>
      </c>
      <c r="H2" s="53" t="s">
        <v>37</v>
      </c>
      <c r="I2" s="55" t="s">
        <v>38</v>
      </c>
      <c r="J2" s="55" t="s">
        <v>39</v>
      </c>
      <c r="K2" s="53" t="s">
        <v>40</v>
      </c>
      <c r="L2" s="56" t="s">
        <v>41</v>
      </c>
      <c r="M2" s="56" t="s">
        <v>42</v>
      </c>
      <c r="N2" s="57" t="s">
        <v>43</v>
      </c>
      <c r="O2" s="57" t="s">
        <v>44</v>
      </c>
      <c r="P2" s="56" t="s">
        <v>45</v>
      </c>
      <c r="Q2" s="53" t="s">
        <v>46</v>
      </c>
      <c r="R2" s="55" t="s">
        <v>47</v>
      </c>
      <c r="S2" s="58" t="s">
        <v>48</v>
      </c>
      <c r="T2" s="58" t="s">
        <v>49</v>
      </c>
      <c r="U2" s="55" t="s">
        <v>50</v>
      </c>
      <c r="V2" s="55" t="s">
        <v>51</v>
      </c>
      <c r="W2" s="59" t="s">
        <v>52</v>
      </c>
      <c r="X2" s="59" t="s">
        <v>53</v>
      </c>
      <c r="Y2" s="59" t="s">
        <v>54</v>
      </c>
      <c r="Z2" s="59" t="s">
        <v>55</v>
      </c>
      <c r="AA2" s="55" t="s">
        <v>56</v>
      </c>
      <c r="AB2" s="57" t="s">
        <v>57</v>
      </c>
      <c r="AC2" s="56" t="s">
        <v>58</v>
      </c>
      <c r="AD2" s="56" t="s">
        <v>59</v>
      </c>
      <c r="AE2" s="53" t="s">
        <v>60</v>
      </c>
      <c r="AF2" s="53" t="s">
        <v>61</v>
      </c>
      <c r="AG2" s="54" t="s">
        <v>62</v>
      </c>
      <c r="AH2" s="53" t="s">
        <v>63</v>
      </c>
      <c r="AI2" s="53" t="s">
        <v>64</v>
      </c>
      <c r="AJ2" s="53" t="s">
        <v>65</v>
      </c>
      <c r="AK2" s="53" t="s">
        <v>66</v>
      </c>
      <c r="AL2" s="53" t="s">
        <v>67</v>
      </c>
      <c r="AM2" s="55" t="s">
        <v>68</v>
      </c>
      <c r="AN2" s="55" t="s">
        <v>69</v>
      </c>
      <c r="AO2" s="53" t="s">
        <v>70</v>
      </c>
    </row>
    <row r="3" spans="1:41" x14ac:dyDescent="0.25">
      <c r="A3" s="60">
        <v>890801099</v>
      </c>
      <c r="B3" s="60" t="s">
        <v>71</v>
      </c>
      <c r="C3" s="60" t="s">
        <v>72</v>
      </c>
      <c r="D3" s="60">
        <v>1372139</v>
      </c>
      <c r="E3" s="60" t="s">
        <v>73</v>
      </c>
      <c r="F3" s="60" t="s">
        <v>72</v>
      </c>
      <c r="G3" s="60">
        <v>1372139</v>
      </c>
      <c r="H3" s="61">
        <v>44767</v>
      </c>
      <c r="I3" s="62">
        <v>243926</v>
      </c>
      <c r="J3" s="62">
        <v>243926</v>
      </c>
      <c r="K3" s="60" t="s">
        <v>74</v>
      </c>
      <c r="L3" s="60" t="s">
        <v>83</v>
      </c>
      <c r="M3" s="60"/>
      <c r="N3" s="62">
        <v>0</v>
      </c>
      <c r="O3" s="62">
        <v>243926</v>
      </c>
      <c r="P3" s="60">
        <v>1222145811</v>
      </c>
      <c r="Q3" s="60" t="s">
        <v>75</v>
      </c>
      <c r="R3" s="62">
        <v>243926</v>
      </c>
      <c r="S3" s="62">
        <v>0</v>
      </c>
      <c r="T3" s="62">
        <v>0</v>
      </c>
      <c r="U3" s="62">
        <v>0</v>
      </c>
      <c r="V3" s="62">
        <v>243926</v>
      </c>
      <c r="W3" s="62">
        <v>0</v>
      </c>
      <c r="X3" s="60"/>
      <c r="Y3" s="62">
        <v>0</v>
      </c>
      <c r="Z3" s="60"/>
      <c r="AA3" s="62">
        <v>0</v>
      </c>
      <c r="AB3" s="62">
        <v>0</v>
      </c>
      <c r="AC3" s="60"/>
      <c r="AD3" s="60"/>
      <c r="AE3" s="61">
        <v>44782</v>
      </c>
      <c r="AF3" s="60"/>
      <c r="AG3" s="60">
        <v>2</v>
      </c>
      <c r="AH3" s="60"/>
      <c r="AI3" s="60"/>
      <c r="AJ3" s="60">
        <v>1</v>
      </c>
      <c r="AK3" s="60">
        <v>20220930</v>
      </c>
      <c r="AL3" s="60">
        <v>20220912</v>
      </c>
      <c r="AM3" s="62">
        <v>243926</v>
      </c>
      <c r="AN3" s="62">
        <v>0</v>
      </c>
      <c r="AO3" s="61">
        <v>45046</v>
      </c>
    </row>
    <row r="4" spans="1:41" x14ac:dyDescent="0.25">
      <c r="A4" s="60">
        <v>890801099</v>
      </c>
      <c r="B4" s="60" t="s">
        <v>71</v>
      </c>
      <c r="C4" s="60" t="s">
        <v>72</v>
      </c>
      <c r="D4" s="60">
        <v>1390823</v>
      </c>
      <c r="E4" s="60" t="s">
        <v>76</v>
      </c>
      <c r="F4" s="60" t="s">
        <v>72</v>
      </c>
      <c r="G4" s="60">
        <v>1390823</v>
      </c>
      <c r="H4" s="61">
        <v>44881</v>
      </c>
      <c r="I4" s="62">
        <v>589543</v>
      </c>
      <c r="J4" s="62">
        <v>589543</v>
      </c>
      <c r="K4" s="60" t="s">
        <v>74</v>
      </c>
      <c r="L4" s="60" t="s">
        <v>83</v>
      </c>
      <c r="M4" s="60"/>
      <c r="N4" s="62">
        <v>0</v>
      </c>
      <c r="O4" s="62">
        <v>589543</v>
      </c>
      <c r="P4" s="60">
        <v>1222201884</v>
      </c>
      <c r="Q4" s="60" t="s">
        <v>75</v>
      </c>
      <c r="R4" s="62">
        <v>589543</v>
      </c>
      <c r="S4" s="62">
        <v>0</v>
      </c>
      <c r="T4" s="62">
        <v>0</v>
      </c>
      <c r="U4" s="62">
        <v>0</v>
      </c>
      <c r="V4" s="62">
        <v>589543</v>
      </c>
      <c r="W4" s="62">
        <v>0</v>
      </c>
      <c r="X4" s="60"/>
      <c r="Y4" s="62">
        <v>0</v>
      </c>
      <c r="Z4" s="60"/>
      <c r="AA4" s="62">
        <v>0</v>
      </c>
      <c r="AB4" s="62">
        <v>0</v>
      </c>
      <c r="AC4" s="60"/>
      <c r="AD4" s="60"/>
      <c r="AE4" s="61">
        <v>44912</v>
      </c>
      <c r="AF4" s="60"/>
      <c r="AG4" s="60">
        <v>2</v>
      </c>
      <c r="AH4" s="60"/>
      <c r="AI4" s="60"/>
      <c r="AJ4" s="60">
        <v>1</v>
      </c>
      <c r="AK4" s="60">
        <v>20221230</v>
      </c>
      <c r="AL4" s="60">
        <v>20221217</v>
      </c>
      <c r="AM4" s="62">
        <v>589543</v>
      </c>
      <c r="AN4" s="62">
        <v>0</v>
      </c>
      <c r="AO4" s="61">
        <v>45046</v>
      </c>
    </row>
    <row r="5" spans="1:41" x14ac:dyDescent="0.25">
      <c r="A5" s="60">
        <v>890801099</v>
      </c>
      <c r="B5" s="60" t="s">
        <v>71</v>
      </c>
      <c r="C5" s="60" t="s">
        <v>72</v>
      </c>
      <c r="D5" s="60">
        <v>1357487</v>
      </c>
      <c r="E5" s="60" t="s">
        <v>77</v>
      </c>
      <c r="F5" s="60" t="s">
        <v>72</v>
      </c>
      <c r="G5" s="60">
        <v>1357487</v>
      </c>
      <c r="H5" s="61">
        <v>44664</v>
      </c>
      <c r="I5" s="62">
        <v>5346989</v>
      </c>
      <c r="J5" s="62">
        <v>5346989</v>
      </c>
      <c r="K5" s="60" t="s">
        <v>78</v>
      </c>
      <c r="L5" s="60" t="s">
        <v>82</v>
      </c>
      <c r="M5" s="60" t="s">
        <v>79</v>
      </c>
      <c r="N5" s="62">
        <v>5346989</v>
      </c>
      <c r="O5" s="62"/>
      <c r="P5" s="60"/>
      <c r="Q5" s="60" t="s">
        <v>75</v>
      </c>
      <c r="R5" s="62">
        <v>5346989</v>
      </c>
      <c r="S5" s="62">
        <v>0</v>
      </c>
      <c r="T5" s="62">
        <v>0</v>
      </c>
      <c r="U5" s="62">
        <v>0</v>
      </c>
      <c r="V5" s="62">
        <v>0</v>
      </c>
      <c r="W5" s="62">
        <v>0</v>
      </c>
      <c r="X5" s="60"/>
      <c r="Y5" s="62">
        <v>5346989</v>
      </c>
      <c r="Z5" s="60" t="s">
        <v>80</v>
      </c>
      <c r="AA5" s="62">
        <v>5346989</v>
      </c>
      <c r="AB5" s="62">
        <v>0</v>
      </c>
      <c r="AC5" s="60"/>
      <c r="AD5" s="60"/>
      <c r="AE5" s="61">
        <v>44816</v>
      </c>
      <c r="AF5" s="60"/>
      <c r="AG5" s="60">
        <v>9</v>
      </c>
      <c r="AH5" s="60"/>
      <c r="AI5" s="60" t="s">
        <v>81</v>
      </c>
      <c r="AJ5" s="60">
        <v>2</v>
      </c>
      <c r="AK5" s="60">
        <v>21001231</v>
      </c>
      <c r="AL5" s="60">
        <v>20230313</v>
      </c>
      <c r="AM5" s="62">
        <v>5346989</v>
      </c>
      <c r="AN5" s="62">
        <v>0</v>
      </c>
      <c r="AO5" s="61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showGridLines="0" zoomScale="73" zoomScaleNormal="73" workbookViewId="0">
      <selection activeCell="E29" sqref="E29"/>
    </sheetView>
  </sheetViews>
  <sheetFormatPr baseColWidth="10" defaultRowHeight="15" x14ac:dyDescent="0.25"/>
  <cols>
    <col min="2" max="2" width="47" bestFit="1" customWidth="1"/>
    <col min="3" max="3" width="12.7109375" style="71" bestFit="1" customWidth="1"/>
    <col min="4" max="4" width="13.5703125" style="63" bestFit="1" customWidth="1"/>
  </cols>
  <sheetData>
    <row r="3" spans="2:4" x14ac:dyDescent="0.25">
      <c r="B3" s="65" t="s">
        <v>85</v>
      </c>
      <c r="C3" s="72" t="s">
        <v>86</v>
      </c>
      <c r="D3" s="68" t="s">
        <v>87</v>
      </c>
    </row>
    <row r="4" spans="2:4" x14ac:dyDescent="0.25">
      <c r="B4" s="66" t="s">
        <v>82</v>
      </c>
      <c r="C4" s="73">
        <v>1</v>
      </c>
      <c r="D4" s="69">
        <v>5346989</v>
      </c>
    </row>
    <row r="5" spans="2:4" x14ac:dyDescent="0.25">
      <c r="B5" s="66" t="s">
        <v>83</v>
      </c>
      <c r="C5" s="73">
        <v>2</v>
      </c>
      <c r="D5" s="69">
        <v>833469</v>
      </c>
    </row>
    <row r="6" spans="2:4" x14ac:dyDescent="0.25">
      <c r="B6" s="67" t="s">
        <v>84</v>
      </c>
      <c r="C6" s="74">
        <v>3</v>
      </c>
      <c r="D6" s="70">
        <v>6180458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29" sqref="L29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8</v>
      </c>
      <c r="E2" s="15"/>
      <c r="F2" s="15"/>
      <c r="G2" s="15"/>
      <c r="H2" s="15"/>
      <c r="I2" s="16"/>
      <c r="J2" s="17" t="s">
        <v>9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10</v>
      </c>
      <c r="E4" s="15"/>
      <c r="F4" s="15"/>
      <c r="G4" s="15"/>
      <c r="H4" s="15"/>
      <c r="I4" s="16"/>
      <c r="J4" s="17" t="s">
        <v>11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12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94</v>
      </c>
      <c r="J12" s="31"/>
    </row>
    <row r="13" spans="2:10" x14ac:dyDescent="0.2">
      <c r="B13" s="30"/>
      <c r="C13" s="32" t="s">
        <v>88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92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93</v>
      </c>
      <c r="D17" s="33"/>
      <c r="H17" s="35" t="s">
        <v>13</v>
      </c>
      <c r="I17" s="35" t="s">
        <v>14</v>
      </c>
      <c r="J17" s="31"/>
    </row>
    <row r="18" spans="2:10" x14ac:dyDescent="0.2">
      <c r="B18" s="30"/>
      <c r="C18" s="32" t="s">
        <v>15</v>
      </c>
      <c r="D18" s="32"/>
      <c r="E18" s="32"/>
      <c r="F18" s="32"/>
      <c r="H18" s="36">
        <v>3</v>
      </c>
      <c r="I18" s="75">
        <v>6180458</v>
      </c>
      <c r="J18" s="31"/>
    </row>
    <row r="19" spans="2:10" x14ac:dyDescent="0.2">
      <c r="B19" s="30"/>
      <c r="C19" s="11" t="s">
        <v>16</v>
      </c>
      <c r="H19" s="37">
        <v>0</v>
      </c>
      <c r="I19" s="38">
        <v>0</v>
      </c>
      <c r="J19" s="31"/>
    </row>
    <row r="20" spans="2:10" x14ac:dyDescent="0.2">
      <c r="B20" s="30"/>
      <c r="C20" s="11" t="s">
        <v>17</v>
      </c>
      <c r="H20" s="37">
        <v>1</v>
      </c>
      <c r="I20" s="38">
        <v>5346989</v>
      </c>
      <c r="J20" s="31"/>
    </row>
    <row r="21" spans="2:10" x14ac:dyDescent="0.2">
      <c r="B21" s="30"/>
      <c r="C21" s="11" t="s">
        <v>18</v>
      </c>
      <c r="H21" s="37">
        <v>0</v>
      </c>
      <c r="I21" s="39">
        <v>0</v>
      </c>
      <c r="J21" s="31"/>
    </row>
    <row r="22" spans="2:10" x14ac:dyDescent="0.2">
      <c r="B22" s="30"/>
      <c r="C22" s="11" t="s">
        <v>19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20</v>
      </c>
      <c r="H23" s="40">
        <v>0</v>
      </c>
      <c r="I23" s="41">
        <v>0</v>
      </c>
      <c r="J23" s="31"/>
    </row>
    <row r="24" spans="2:10" x14ac:dyDescent="0.2">
      <c r="B24" s="30"/>
      <c r="C24" s="32" t="s">
        <v>21</v>
      </c>
      <c r="D24" s="32"/>
      <c r="E24" s="32"/>
      <c r="F24" s="32"/>
      <c r="H24" s="36">
        <f>H19+H20+H21+H22+H23</f>
        <v>1</v>
      </c>
      <c r="I24" s="42">
        <f>I19+I20+I21+I22+I23</f>
        <v>5346989</v>
      </c>
      <c r="J24" s="31"/>
    </row>
    <row r="25" spans="2:10" x14ac:dyDescent="0.2">
      <c r="B25" s="30"/>
      <c r="C25" s="11" t="s">
        <v>22</v>
      </c>
      <c r="H25" s="37">
        <v>2</v>
      </c>
      <c r="I25" s="38">
        <v>833469</v>
      </c>
      <c r="J25" s="31"/>
    </row>
    <row r="26" spans="2:10" ht="13.5" thickBot="1" x14ac:dyDescent="0.25">
      <c r="B26" s="30"/>
      <c r="C26" s="11" t="s">
        <v>23</v>
      </c>
      <c r="H26" s="40">
        <v>0</v>
      </c>
      <c r="I26" s="41">
        <v>0</v>
      </c>
      <c r="J26" s="31"/>
    </row>
    <row r="27" spans="2:10" x14ac:dyDescent="0.2">
      <c r="B27" s="30"/>
      <c r="C27" s="32" t="s">
        <v>24</v>
      </c>
      <c r="D27" s="32"/>
      <c r="E27" s="32"/>
      <c r="F27" s="32"/>
      <c r="H27" s="36">
        <f>H25+H26</f>
        <v>2</v>
      </c>
      <c r="I27" s="42">
        <f>I25+I26</f>
        <v>833469</v>
      </c>
      <c r="J27" s="31"/>
    </row>
    <row r="28" spans="2:10" ht="13.5" thickBot="1" x14ac:dyDescent="0.25">
      <c r="B28" s="30"/>
      <c r="C28" s="11" t="s">
        <v>25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26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27</v>
      </c>
      <c r="D31" s="32"/>
      <c r="H31" s="44">
        <f>H24+H27+H29</f>
        <v>3</v>
      </c>
      <c r="I31" s="45">
        <f>I24+I27+I29</f>
        <v>6180458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89</v>
      </c>
      <c r="D36" s="47"/>
      <c r="G36" s="48" t="s">
        <v>28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90</v>
      </c>
      <c r="G38" s="49" t="s">
        <v>29</v>
      </c>
      <c r="H38" s="46"/>
      <c r="I38" s="46"/>
      <c r="J38" s="31"/>
    </row>
    <row r="39" spans="2:10" x14ac:dyDescent="0.2">
      <c r="B39" s="30"/>
      <c r="C39" s="32" t="s">
        <v>91</v>
      </c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Valencia Arias</dc:creator>
  <cp:lastModifiedBy>Geraldine Valencia Zambrano</cp:lastModifiedBy>
  <cp:lastPrinted>2023-05-10T18:26:18Z</cp:lastPrinted>
  <dcterms:created xsi:type="dcterms:W3CDTF">2023-05-08T14:33:39Z</dcterms:created>
  <dcterms:modified xsi:type="dcterms:W3CDTF">2023-05-10T18:32:12Z</dcterms:modified>
</cp:coreProperties>
</file>