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13005265 ESE CARMEN EMILIA OSPIN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FACTURA'!$A$2:$AP$11</definedName>
  </definedName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2" l="1"/>
  <c r="N1" i="2" l="1"/>
  <c r="J1" i="2"/>
  <c r="I1" i="2"/>
  <c r="I29" i="3" l="1"/>
  <c r="H29" i="3"/>
  <c r="I27" i="3"/>
  <c r="H27" i="3"/>
  <c r="I24" i="3"/>
  <c r="I31" i="3" s="1"/>
  <c r="H24" i="3"/>
  <c r="H31" i="3" s="1"/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<sst xmlns="http://schemas.openxmlformats.org/spreadsheetml/2006/main" count="215" uniqueCount="117">
  <si>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</si>
  <si>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</si>
  <si>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</si>
  <si>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</si>
  <si>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</si>
  <si>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</si>
  <si>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</si>
  <si>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</si>
  <si>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</si>
  <si>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</si>
  <si>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</si>
  <si>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E.S.E. CARMEN EMILIA OSPINA</t>
  </si>
  <si>
    <t>CEO</t>
  </si>
  <si>
    <t>EVENTO SIN CONTRATO</t>
  </si>
  <si>
    <t>URGENCIAS</t>
  </si>
  <si>
    <t xml:space="preserve">CANAIMA/NEIVA                                                                                            </t>
  </si>
  <si>
    <t xml:space="preserve">CANAIMA/NEIVA                                                                                             </t>
  </si>
  <si>
    <t xml:space="preserve">PALMAS/NEIVA                                                                                              </t>
  </si>
  <si>
    <t xml:space="preserve">GRANJAS/NEIVA                                                                                             </t>
  </si>
  <si>
    <t>FOR-CSA-018</t>
  </si>
  <si>
    <t>HOJA 1 DE 2</t>
  </si>
  <si>
    <t>RESUMEN DE CARTERA REVISADA POR LA EPS</t>
  </si>
  <si>
    <t>VERSION 1</t>
  </si>
  <si>
    <t>SANTIAGO DE CALI , MAYO 03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</si>
  <si>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</si>
  <si>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</si>
  <si>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</si>
  <si>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</si>
  <si>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</si>
  <si>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</si>
  <si>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</si>
  <si>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</si>
  <si>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</si>
  <si>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</si>
  <si>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</si>
  <si>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</si>
  <si>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</si>
  <si>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</si>
  <si>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</si>
  <si>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</si>
  <si>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</si>
  <si>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</si>
  <si>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</si>
  <si>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</si>
  <si>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</si>
  <si>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</si>
  <si>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</si>
  <si>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</si>
  <si>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</si>
  <si>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</si>
  <si>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04</t>
  </si>
  <si>
    <t>ESTADO VAGLO</t>
  </si>
  <si>
    <t>VALOR VAGLO</t>
  </si>
  <si>
    <t>COVID-19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</si>
  <si>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</si>
  <si>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</si>
  <si>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</si>
  <si>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</si>
  <si>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</si>
  <si>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</si>
  <si>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</si>
  <si>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</si>
  <si>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</si>
  <si>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</si>
  <si>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</si>
  <si>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</si>
  <si>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</si>
  <si>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</si>
  <si>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</si>
  <si>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</si>
  <si>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</si>
  <si>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</si>
  <si>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</si>
  <si>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</si>
  <si>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</si>
  <si>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</si>
  <si>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</si>
  <si>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</si>
  <si>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</si>
  <si>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</si>
  <si>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</si>
  <si>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813005265_CEO_1467637530</t>
  </si>
  <si>
    <t>A)Factura no radicada en ERP</t>
  </si>
  <si>
    <t>FACTURA NO RADICADA</t>
  </si>
  <si>
    <t>no_cruza</t>
  </si>
  <si>
    <t>813005265_CEO_1467869342</t>
  </si>
  <si>
    <t>B)Factura sin saldo ERP</t>
  </si>
  <si>
    <t>ESTADO DOS</t>
  </si>
  <si>
    <t>OK</t>
  </si>
  <si>
    <t>813005265_CEO_1467893521</t>
  </si>
  <si>
    <t>813005265_CEO_1467905135</t>
  </si>
  <si>
    <t>C)Glosas total pendiente por respuesta de IPS</t>
  </si>
  <si>
    <t>FACTURA DEVUELTA</t>
  </si>
  <si>
    <t>DEVOLUCION</t>
  </si>
  <si>
    <t>AUT: SE DEVUELVE FACTURA NO SE EVIDENCIA AUTORIZACION PARAEL SERVICIO DE LA URGENCIA, EL CORREO DONDE SOLICITAN LA AUTESTA ERRADO,CORRECTO autorizacionescap@epsdelagente.com.conancy</t>
  </si>
  <si>
    <t>SI</t>
  </si>
  <si>
    <t>813005265_CEO_1467906483</t>
  </si>
  <si>
    <t>AUT: SE DEVUELVE FACTURA NO SE EVIDENCIA AUTORIZACIONPARA EL SERVICIO DE URGENCIAS, EL CORREO capautorizaciones@aseguramientosalud.com ya no existe, por favor solicitar AUTal correo procedimientos autorizacionescap@ epsdelagente.com</t>
  </si>
  <si>
    <t>813005265_CEO_1467908054</t>
  </si>
  <si>
    <t>813005265_CEO_1467929885</t>
  </si>
  <si>
    <t>AUT: SE OBJETA FACTURA NO SE EVIDENCIA AUTORIZACION PARALA PRESTACION DEL SERVICIO DE URGENCIA, LOS CORREOS DONDEENVIARON LA SOLICITUD ESTAN ERRADOS, POR FAVOR ENVIAR LASOLICITUD a la capautorizaciones@epsdelagente.com.co  REENVILA SOLCIITUD AL CORREO QUE ES DAR REPUESTA A ESTA DEVOLUCIONCUANDO LE GENEREN AUT DE 15 DIGITOS PARA PODER TRAMITAR PAGONANCY</t>
  </si>
  <si>
    <t>813005265_CEO_1467931115</t>
  </si>
  <si>
    <t>AUT: SE OBJETA FACTURA NO SE EVIDENCIA AUTORIZACION PARAEL SERVICIO PRESTADO, SOLO ENVIAN UN CORREO PARA SOLICITAR LLA AUTORIZACION,SEGUN LA RES 3047 deben enviar hasta 3correocon un lapso de 1 cada uno, por favor solicitar AUT. alcorreo capautorizaciones@epsdelagente.com.co, paracontinuar con el tramite de pago. REENVIARLA SOLCIITUD AL CORREO QUE ES DAR REPUESTA A ESTA DEVOLUCIONCUANDO LE GENEREN AUT DE 15 DIGITOS PARA PODER TRAMITAR PAGONANCY</t>
  </si>
  <si>
    <t>813005265_CEO_1467880514</t>
  </si>
  <si>
    <t>AUT:DEVOLUCION DE FACTURA CON SOPORTES COMPLETOSNO SE EVIDENCIA AUTORIZACION PARA LOS SERVICIOS FACTURADOSKEVIN YALANDA</t>
  </si>
  <si>
    <t>FACTURA COVID-19</t>
  </si>
  <si>
    <t>FACTURA CANCELADA</t>
  </si>
  <si>
    <t>Total general</t>
  </si>
  <si>
    <t>Tipificación</t>
  </si>
  <si>
    <t>Cant Facturas</t>
  </si>
  <si>
    <t>Saldo Facturas</t>
  </si>
  <si>
    <t>Señores : E.S.E. CARMEN EMILIA OSPINA</t>
  </si>
  <si>
    <t>NIT: 813005265</t>
  </si>
  <si>
    <t>A continuacion me permito remitir nuestra respuesta al estado de cartera presentado en la fecha: 28/04/2023</t>
  </si>
  <si>
    <t>Con Corte al dia :31/03/2023</t>
  </si>
  <si>
    <t>Francy Lorena Rivera</t>
  </si>
  <si>
    <t>Coordinadora de Cartera - ESE Carmen Emilia Ospina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</si>
</sst>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_-* #,##0.0_-;\-* #,##0.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8" fontId="1" fillId="0" borderId="1" xfId="1" applyNumberFormat="1" applyFont="1" applyBorder="1" applyAlignment="1">
      <alignment horizontal="center" vertical="center" wrapText="1"/>
    </xf>
    <xf numFmtId="168" fontId="1" fillId="3" borderId="1" xfId="1" applyNumberFormat="1" applyFont="1" applyFill="1" applyBorder="1" applyAlignment="1">
      <alignment horizontal="center" vertical="center" wrapText="1"/>
    </xf>
    <xf numFmtId="168" fontId="1" fillId="5" borderId="1" xfId="1" applyNumberFormat="1" applyFont="1" applyFill="1" applyBorder="1" applyAlignment="1">
      <alignment horizontal="center" vertical="center" wrapText="1"/>
    </xf>
    <xf numFmtId="168" fontId="1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8" fontId="0" fillId="0" borderId="1" xfId="1" applyNumberFormat="1" applyFont="1" applyBorder="1"/>
    <xf numFmtId="164" fontId="1" fillId="0" borderId="0" xfId="1" applyNumberFormat="1" applyFont="1"/>
    <xf numFmtId="0" fontId="0" fillId="0" borderId="0" xfId="0" applyAlignment="1">
      <alignment wrapText="1"/>
    </xf>
    <xf numFmtId="164" fontId="0" fillId="0" borderId="0" xfId="1" applyNumberFormat="1" applyFont="1"/>
    <xf numFmtId="0" fontId="0" fillId="0" borderId="0" xfId="0" applyAlignment="1">
      <alignment horizontal="center"/>
    </xf>
    <xf numFmtId="0" fontId="8" fillId="6" borderId="14" xfId="0" applyFont="1" applyFill="1" applyBorder="1" applyAlignment="1">
      <alignment horizontal="center"/>
    </xf>
    <xf numFmtId="164" fontId="8" fillId="6" borderId="15" xfId="1" applyNumberFormat="1" applyFont="1" applyFill="1" applyBorder="1" applyAlignment="1">
      <alignment horizontal="center"/>
    </xf>
    <xf numFmtId="0" fontId="0" fillId="0" borderId="16" xfId="0" applyBorder="1" applyAlignment="1">
      <alignment horizontal="left"/>
    </xf>
    <xf numFmtId="164" fontId="0" fillId="0" borderId="17" xfId="1" applyNumberFormat="1" applyFont="1" applyBorder="1"/>
    <xf numFmtId="0" fontId="8" fillId="6" borderId="18" xfId="0" applyFont="1" applyFill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8" fillId="6" borderId="20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164" fontId="8" fillId="6" borderId="21" xfId="1" applyNumberFormat="1" applyFont="1" applyFill="1" applyBorder="1" applyAlignment="1">
      <alignment horizontal="center"/>
    </xf>
    <xf numFmtId="167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48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0.556804629632" createdVersion="5" refreshedVersion="5" minRefreshableVersion="3" recordCount="9">
  <cacheSource type="worksheet">
    <worksheetSource ref="A2:AP11" sheet="ESTADO DE CADA FACTURA"/>
  </cacheSource>
  <cacheFields count="43">
    <cacheField name="NIT IPS" numFmtId="0">
      <sharedItems containsSemiMixedTypes="0" containsString="0" containsNumber="1" containsInteger="1" minValue="813005265" maxValue="81300526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67637530" maxValue="1467931115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467869342" maxValue="1467931115"/>
    </cacheField>
    <cacheField name="FECHA FACT IPS" numFmtId="14">
      <sharedItems containsSemiMixedTypes="0" containsNonDate="0" containsDate="1" containsString="0" minDate="2020-10-05T00:00:00" maxDate="2023-01-28T00:00:00"/>
    </cacheField>
    <cacheField name="VALOR FACT IPS" numFmtId="164">
      <sharedItems containsSemiMixedTypes="0" containsString="0" containsNumber="1" containsInteger="1" minValue="76212" maxValue="757797"/>
    </cacheField>
    <cacheField name="SALDO FACT IPS" numFmtId="164">
      <sharedItems containsSemiMixedTypes="0" containsString="0" containsNumber="1" containsInteger="1" minValue="61553" maxValue="757797"/>
    </cacheField>
    <cacheField name="OBSERVACION SASS" numFmtId="0">
      <sharedItems/>
    </cacheField>
    <cacheField name="ESTADO EPS MAYO 04" numFmtId="0">
      <sharedItems count="4">
        <s v="FACTURA NO RADICADA"/>
        <s v="FACTURA COVID-19"/>
        <s v="FACTURA CANCELADA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757797"/>
    </cacheField>
    <cacheField name="COVID-19" numFmtId="0">
      <sharedItems containsBlank="1"/>
    </cacheField>
    <cacheField name="VALIDACIÓN COVID-19" numFmtId="0">
      <sharedItems containsNonDate="0" containsString="0" containsBlank="1" count="1">
        <m/>
      </sharedItems>
    </cacheField>
    <cacheField name="POR PAGAR SAP" numFmtId="164">
      <sharedItems containsString="0" containsBlank="1" containsNumber="1" containsInteger="1" minValue="80832" maxValue="80832"/>
    </cacheField>
    <cacheField name="P. ABIERTAS DOC" numFmtId="0">
      <sharedItems containsString="0" containsBlank="1" containsNumber="1" containsInteger="1" minValue="1222151878" maxValue="1222151878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757797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6816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757797"/>
    </cacheField>
    <cacheField name="OBSERVACION GLOSA DEVUELTA" numFmtId="0">
      <sharedItems containsBlank="1" longText="1"/>
    </cacheField>
    <cacheField name="SALDO SASS" numFmtId="168">
      <sharedItems containsSemiMixedTypes="0" containsString="0" containsNumber="1" containsInteger="1" minValue="0" maxValue="757797"/>
    </cacheField>
    <cacheField name="VALO CANCELADO SAP" numFmtId="0">
      <sharedItems containsSemiMixedTypes="0" containsString="0" containsNumber="1" containsInteger="1" minValue="0" maxValue="168160"/>
    </cacheField>
    <cacheField name="DOC COMPENSACION SAP" numFmtId="0">
      <sharedItems containsString="0" containsBlank="1" containsNumber="1" containsInteger="1" minValue="2201365914" maxValue="2201365914"/>
    </cacheField>
    <cacheField name="FECHA COMPENSACION SAP" numFmtId="0">
      <sharedItems containsNonDate="0" containsDate="1" containsString="0" containsBlank="1" minDate="2023-03-22T00:00:00" maxDate="2023-03-23T00:00:00"/>
    </cacheField>
    <cacheField name="FECHA RAD IPS" numFmtId="14">
      <sharedItems containsSemiMixedTypes="0" containsNonDate="0" containsDate="1" containsString="0" minDate="2020-11-30T00:00:00" maxDate="2023-02-0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829" maxValue="21001231"/>
    </cacheField>
    <cacheField name="F RAD SASS" numFmtId="0">
      <sharedItems containsString="0" containsBlank="1" containsNumber="1" containsInteger="1" minValue="20220817" maxValue="20230314"/>
    </cacheField>
    <cacheField name="VALOR REPORTADO CRICULAR 030" numFmtId="168">
      <sharedItems containsSemiMixedTypes="0" containsString="0" containsNumber="1" containsInteger="1" minValue="0" maxValue="757797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13005265"/>
    <s v="E.S.E. CARMEN EMILIA OSPINA"/>
    <s v="CEO"/>
    <n v="1467637530"/>
    <s v="813005265_CEO_1467637530"/>
    <m/>
    <m/>
    <d v="2020-10-05T00:00:00"/>
    <n v="162300"/>
    <n v="61553"/>
    <s v="A)Factura no radicada en ERP"/>
    <x v="0"/>
    <m/>
    <n v="0"/>
    <m/>
    <x v="0"/>
    <m/>
    <m/>
    <s v="no_cruza"/>
    <n v="0"/>
    <n v="0"/>
    <n v="0"/>
    <n v="0"/>
    <n v="0"/>
    <n v="0"/>
    <m/>
    <n v="0"/>
    <m/>
    <n v="0"/>
    <n v="0"/>
    <m/>
    <m/>
    <d v="2020-11-30T00:00:00"/>
    <m/>
    <m/>
    <m/>
    <m/>
    <m/>
    <m/>
    <m/>
    <n v="0"/>
    <n v="0"/>
    <d v="2023-04-30T00:00:00"/>
  </r>
  <r>
    <n v="813005265"/>
    <s v="E.S.E. CARMEN EMILIA OSPINA"/>
    <s v="CEO"/>
    <n v="1467869342"/>
    <s v="813005265_CEO_1467869342"/>
    <s v="CEO"/>
    <n v="1467869342"/>
    <d v="2022-07-30T00:00:00"/>
    <n v="80832"/>
    <n v="80832"/>
    <s v="B)Factura sin saldo ERP"/>
    <x v="1"/>
    <m/>
    <n v="0"/>
    <s v="ESTADO DOS"/>
    <x v="0"/>
    <n v="80832"/>
    <n v="1222151878"/>
    <s v="OK"/>
    <n v="80832"/>
    <n v="0"/>
    <n v="0"/>
    <n v="0"/>
    <n v="80832"/>
    <n v="0"/>
    <m/>
    <n v="0"/>
    <m/>
    <n v="0"/>
    <n v="0"/>
    <m/>
    <m/>
    <d v="2022-08-09T00:00:00"/>
    <m/>
    <n v="2"/>
    <m/>
    <m/>
    <n v="1"/>
    <n v="20220829"/>
    <n v="20220817"/>
    <n v="80832"/>
    <n v="0"/>
    <d v="2023-04-30T00:00:00"/>
  </r>
  <r>
    <n v="813005265"/>
    <s v="E.S.E. CARMEN EMILIA OSPINA"/>
    <s v="CEO"/>
    <n v="1467893521"/>
    <s v="813005265_CEO_1467893521"/>
    <s v="CEO"/>
    <n v="1467893521"/>
    <d v="2022-10-11T00:00:00"/>
    <n v="168160"/>
    <n v="168160"/>
    <s v="B)Factura sin saldo ERP"/>
    <x v="2"/>
    <m/>
    <n v="0"/>
    <m/>
    <x v="0"/>
    <m/>
    <m/>
    <s v="OK"/>
    <n v="168160"/>
    <n v="0"/>
    <n v="0"/>
    <n v="0"/>
    <n v="168160"/>
    <n v="0"/>
    <m/>
    <n v="0"/>
    <m/>
    <n v="0"/>
    <n v="168160"/>
    <n v="2201365914"/>
    <d v="2023-03-22T00:00:00"/>
    <d v="2022-11-08T00:00:00"/>
    <m/>
    <n v="2"/>
    <m/>
    <m/>
    <n v="1"/>
    <n v="20221130"/>
    <n v="20221111"/>
    <n v="168160"/>
    <n v="0"/>
    <d v="2023-04-30T00:00:00"/>
  </r>
  <r>
    <n v="813005265"/>
    <s v="E.S.E. CARMEN EMILIA OSPINA"/>
    <s v="CEO"/>
    <n v="1467905135"/>
    <s v="813005265_CEO_1467905135"/>
    <s v="CEO"/>
    <n v="1467905135"/>
    <d v="2022-11-17T00:00:00"/>
    <n v="105702"/>
    <n v="105702"/>
    <s v="C)Glosas total pendiente por respuesta de IPS"/>
    <x v="3"/>
    <s v="DEVOLUCION"/>
    <n v="105702"/>
    <m/>
    <x v="0"/>
    <m/>
    <m/>
    <s v="OK"/>
    <n v="105702"/>
    <n v="0"/>
    <n v="0"/>
    <n v="0"/>
    <n v="0"/>
    <n v="0"/>
    <m/>
    <n v="105702"/>
    <s v="AUT: SE DEVUELVE FACTURA NO SE EVIDENCIA AUTORIZACION PARAEL SERVICIO DE LA URGENCIA, EL CORREO DONDE SOLICITAN LA AUTESTA ERRADO,CORRECTO autorizacionescap@epsdelagente.com.conancy"/>
    <n v="105702"/>
    <n v="0"/>
    <m/>
    <m/>
    <d v="2022-12-13T00:00:00"/>
    <m/>
    <n v="9"/>
    <m/>
    <s v="SI"/>
    <n v="1"/>
    <n v="21001231"/>
    <n v="20221219"/>
    <n v="105702"/>
    <n v="0"/>
    <d v="2023-04-30T00:00:00"/>
  </r>
  <r>
    <n v="813005265"/>
    <s v="E.S.E. CARMEN EMILIA OSPINA"/>
    <s v="CEO"/>
    <n v="1467906483"/>
    <s v="813005265_CEO_1467906483"/>
    <s v="CEO"/>
    <n v="1467906483"/>
    <d v="2022-11-20T00:00:00"/>
    <n v="76745"/>
    <n v="76745"/>
    <s v="C)Glosas total pendiente por respuesta de IPS"/>
    <x v="3"/>
    <s v="DEVOLUCION"/>
    <n v="76745"/>
    <m/>
    <x v="0"/>
    <m/>
    <m/>
    <s v="OK"/>
    <n v="76745"/>
    <n v="0"/>
    <n v="0"/>
    <n v="0"/>
    <n v="0"/>
    <n v="0"/>
    <m/>
    <n v="76745"/>
    <s v="AUT: SE DEVUELVE FACTURA NO SE EVIDENCIA AUTORIZACIONPARA EL SERVICIO DE URGENCIAS, EL CORREO capautorizaciones@aseguramientosalud.com ya no existe, por favor solicitar AUTal correo procedimientos autorizacionescap@ epsdelagente.com"/>
    <n v="76745"/>
    <n v="0"/>
    <m/>
    <m/>
    <d v="2022-12-13T00:00:00"/>
    <m/>
    <n v="9"/>
    <m/>
    <s v="SI"/>
    <n v="1"/>
    <n v="21001231"/>
    <n v="20221219"/>
    <n v="76745"/>
    <n v="0"/>
    <d v="2023-04-30T00:00:00"/>
  </r>
  <r>
    <n v="813005265"/>
    <s v="E.S.E. CARMEN EMILIA OSPINA"/>
    <s v="CEO"/>
    <n v="1467908054"/>
    <s v="813005265_CEO_1467908054"/>
    <s v="CEO"/>
    <n v="1467908054"/>
    <d v="2022-11-24T00:00:00"/>
    <n v="97914"/>
    <n v="97914"/>
    <s v="C)Glosas total pendiente por respuesta de IPS"/>
    <x v="3"/>
    <s v="DEVOLUCION"/>
    <n v="97914"/>
    <m/>
    <x v="0"/>
    <m/>
    <m/>
    <s v="OK"/>
    <n v="97914"/>
    <n v="0"/>
    <n v="0"/>
    <n v="0"/>
    <n v="0"/>
    <n v="0"/>
    <m/>
    <n v="97914"/>
    <s v="AUT: SE DEVUELVE FACTURA NO SE EVIDENCIA AUTORIZACIONPARA EL SERVICIO DE URGENCIAS, EL CORREO capautorizaciones@aseguramientosalud.com ya no existe, por favor solicitar AUTal correo procedimientos autorizacionescap@ epsdelagente.com"/>
    <n v="97914"/>
    <n v="0"/>
    <m/>
    <m/>
    <d v="2022-12-13T00:00:00"/>
    <m/>
    <n v="9"/>
    <m/>
    <s v="SI"/>
    <n v="1"/>
    <n v="21001231"/>
    <n v="20221219"/>
    <n v="97914"/>
    <n v="0"/>
    <d v="2023-04-30T00:00:00"/>
  </r>
  <r>
    <n v="813005265"/>
    <s v="E.S.E. CARMEN EMILIA OSPINA"/>
    <s v="CEO"/>
    <n v="1467929885"/>
    <s v="813005265_CEO_1467929885"/>
    <s v="CEO"/>
    <n v="1467929885"/>
    <d v="2023-01-25T00:00:00"/>
    <n v="76212"/>
    <n v="76212"/>
    <s v="C)Glosas total pendiente por respuesta de IPS"/>
    <x v="3"/>
    <s v="DEVOLUCION"/>
    <n v="76212"/>
    <m/>
    <x v="0"/>
    <m/>
    <m/>
    <s v="OK"/>
    <n v="76212"/>
    <n v="0"/>
    <n v="0"/>
    <n v="0"/>
    <n v="0"/>
    <n v="0"/>
    <m/>
    <n v="76212"/>
    <s v="AUT: SE OBJETA FACTURA NO SE EVIDENCIA AUTORIZACION PARALA PRESTACION DEL SERVICIO DE URGENCIA, LOS CORREOS DONDEENVIARON LA SOLICITUD ESTAN ERRADOS, POR FAVOR ENVIAR LASOLICITUD a la capautorizaciones@epsdelagente.com.co  REENVILA SOLCIITUD AL CORREO QUE ES DAR REPUESTA A ESTA DEVOLUCIONCUANDO LE GENEREN AUT DE 15 DIGITOS PARA PODER TRAMITAR PAGONANCY"/>
    <n v="76212"/>
    <n v="0"/>
    <m/>
    <m/>
    <d v="2023-02-07T00:00:00"/>
    <m/>
    <n v="9"/>
    <m/>
    <s v="SI"/>
    <n v="2"/>
    <n v="21001231"/>
    <n v="20230314"/>
    <n v="76212"/>
    <n v="0"/>
    <d v="2023-04-30T00:00:00"/>
  </r>
  <r>
    <n v="813005265"/>
    <s v="E.S.E. CARMEN EMILIA OSPINA"/>
    <s v="CEO"/>
    <n v="1467931115"/>
    <s v="813005265_CEO_1467931115"/>
    <s v="CEO"/>
    <n v="1467931115"/>
    <d v="2023-01-27T00:00:00"/>
    <n v="129912"/>
    <n v="129912"/>
    <s v="C)Glosas total pendiente por respuesta de IPS"/>
    <x v="3"/>
    <s v="DEVOLUCION"/>
    <n v="129912"/>
    <m/>
    <x v="0"/>
    <m/>
    <m/>
    <s v="OK"/>
    <n v="129912"/>
    <n v="0"/>
    <n v="0"/>
    <n v="0"/>
    <n v="0"/>
    <n v="0"/>
    <m/>
    <n v="129912"/>
    <s v="AUT: SE OBJETA FACTURA NO SE EVIDENCIA AUTORIZACION PARAEL SERVICIO PRESTADO, SOLO ENVIAN UN CORREO PARA SOLICITAR LLA AUTORIZACION,SEGUN LA RES 3047 deben enviar hasta 3correocon un lapso de 1 cada uno, por favor solicitar AUT. alcorreo capautorizaciones@epsdelagente.com.co, paracontinuar con el tramite de pago. REENVIARLA SOLCIITUD AL CORREO QUE ES DAR REPUESTA A ESTA DEVOLUCIONCUANDO LE GENEREN AUT DE 15 DIGITOS PARA PODER TRAMITAR PAGONANCY"/>
    <n v="129912"/>
    <n v="0"/>
    <m/>
    <m/>
    <d v="2023-02-07T00:00:00"/>
    <m/>
    <n v="9"/>
    <m/>
    <s v="SI"/>
    <n v="2"/>
    <n v="21001231"/>
    <n v="20230314"/>
    <n v="129912"/>
    <n v="0"/>
    <d v="2023-04-30T00:00:00"/>
  </r>
  <r>
    <n v="813005265"/>
    <s v="E.S.E. CARMEN EMILIA OSPINA"/>
    <s v="CEO"/>
    <n v="1467880514"/>
    <s v="813005265_CEO_1467880514"/>
    <s v="CEO"/>
    <n v="1467880514"/>
    <d v="2022-09-01T00:00:00"/>
    <n v="757797"/>
    <n v="757797"/>
    <s v="C)Glosas total pendiente por respuesta de IPS"/>
    <x v="3"/>
    <s v="DEVOLUCION"/>
    <n v="757797"/>
    <m/>
    <x v="0"/>
    <m/>
    <m/>
    <s v="OK"/>
    <n v="757797"/>
    <n v="0"/>
    <n v="0"/>
    <n v="0"/>
    <n v="0"/>
    <n v="0"/>
    <m/>
    <n v="757797"/>
    <s v="AUT:DEVOLUCION DE FACTURA CON SOPORTES COMPLETOSNO SE EVIDENCIA AUTORIZACION PARA LOS SERVICIOS FACTURADOSKEVIN YALANDA"/>
    <n v="757797"/>
    <n v="0"/>
    <m/>
    <m/>
    <d v="2022-10-10T00:00:00"/>
    <m/>
    <n v="9"/>
    <m/>
    <s v="SI"/>
    <n v="1"/>
    <n v="21001231"/>
    <n v="20221018"/>
    <n v="757797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2"/>
        <item x="1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>
      <items count="2">
        <item x="0"/>
        <item t="default"/>
      </items>
    </pivotField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1"/>
  </rowFields>
  <rowItems count="5">
    <i>
      <x v="1"/>
    </i>
    <i>
      <x v="3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4">
    <format dxfId="47">
      <pivotArea field="11" type="button" dataOnly="0" labelOnly="1" outline="0" axis="axisRow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5">
      <pivotArea field="11" type="button" dataOnly="0" labelOnly="1" outline="0" axis="axisRow" fieldPosition="0"/>
    </format>
    <format dxfId="4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3">
      <pivotArea field="11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field="11" type="button" dataOnly="0" labelOnly="1" outline="0" axis="axisRow" fieldPosition="0"/>
    </format>
    <format dxfId="4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9">
      <pivotArea grandRow="1" outline="0" collapsedLevelsAreSubtotals="1" fieldPosition="0"/>
    </format>
    <format dxfId="38">
      <pivotArea dataOnly="0" labelOnly="1" grandRow="1" outline="0" fieldPosition="0"/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showGridLines="0" zoomScale="120" zoomScaleNormal="120" workbookViewId="0">
      <selection activeCell="E4" sqref="E4"/>
    </sheetView>
  </sheetViews>
  <sheetFormatPr baseColWidth="10" defaultRowHeight="15" x14ac:dyDescent="0.25"/>
  <cols>
    <col min="2" max="2" width="28.42578125" bestFit="1" customWidth="1"/>
    <col min="3" max="3" width="9" customWidth="1"/>
    <col min="4" max="4" width="12.140625" bestFit="1" customWidth="1"/>
    <col min="5" max="6" width="11.28515625" bestFit="1" customWidth="1"/>
    <col min="7" max="7" width="9.28515625" customWidth="1"/>
    <col min="8" max="8" width="9.85546875" customWidth="1"/>
    <col min="9" max="9" width="15.7109375" bestFit="1" customWidth="1"/>
    <col min="10" max="10" width="16" customWidth="1"/>
  </cols>
  <sheetData>
    <row r="1" spans="1:11" s="2" customFormat="1" ht="58.5" customHeight="1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ht="30" x14ac:dyDescent="0.25">
      <c r="A2" s="5">
        <v>813005265</v>
      </c>
      <c r="B2" s="5" t="s">
        <v>11</v>
      </c>
      <c r="C2" s="5" t="s">
        <v>12</v>
      </c>
      <c r="D2" s="5">
        <v>1467637530</v>
      </c>
      <c r="E2" s="3">
        <v>44109</v>
      </c>
      <c r="F2" s="3">
        <v>44165</v>
      </c>
      <c r="G2" s="4">
        <v>162300</v>
      </c>
      <c r="H2" s="4">
        <v>61553</v>
      </c>
      <c r="I2" s="6" t="s">
        <v>13</v>
      </c>
      <c r="J2" s="5" t="s">
        <v>15</v>
      </c>
      <c r="K2" s="7" t="s">
        <v>14</v>
      </c>
    </row>
    <row r="3" spans="1:11" ht="30" x14ac:dyDescent="0.25">
      <c r="A3" s="5">
        <v>813005265</v>
      </c>
      <c r="B3" s="5" t="s">
        <v>11</v>
      </c>
      <c r="C3" s="5" t="s">
        <v>12</v>
      </c>
      <c r="D3" s="5">
        <v>1467869342</v>
      </c>
      <c r="E3" s="3">
        <v>44772</v>
      </c>
      <c r="F3" s="3">
        <v>44782</v>
      </c>
      <c r="G3" s="4">
        <v>80832</v>
      </c>
      <c r="H3" s="4">
        <v>80832</v>
      </c>
      <c r="I3" s="6" t="s">
        <v>13</v>
      </c>
      <c r="J3" s="5" t="s">
        <v>16</v>
      </c>
      <c r="K3" s="7" t="s">
        <v>14</v>
      </c>
    </row>
    <row r="4" spans="1:11" ht="30" x14ac:dyDescent="0.25">
      <c r="A4" s="5">
        <v>813005265</v>
      </c>
      <c r="B4" s="5" t="s">
        <v>11</v>
      </c>
      <c r="C4" s="5" t="s">
        <v>12</v>
      </c>
      <c r="D4" s="5">
        <v>1467880514</v>
      </c>
      <c r="E4" s="3">
        <v>44805</v>
      </c>
      <c r="F4" s="3">
        <v>44844</v>
      </c>
      <c r="G4" s="4">
        <v>757797</v>
      </c>
      <c r="H4" s="4">
        <v>757797</v>
      </c>
      <c r="I4" s="6" t="s">
        <v>13</v>
      </c>
      <c r="J4" s="5" t="s">
        <v>16</v>
      </c>
      <c r="K4" s="7" t="s">
        <v>14</v>
      </c>
    </row>
    <row r="5" spans="1:11" ht="30" x14ac:dyDescent="0.25">
      <c r="A5" s="5">
        <v>813005265</v>
      </c>
      <c r="B5" s="5" t="s">
        <v>11</v>
      </c>
      <c r="C5" s="5" t="s">
        <v>12</v>
      </c>
      <c r="D5" s="5">
        <v>1467893521</v>
      </c>
      <c r="E5" s="3">
        <v>44845</v>
      </c>
      <c r="F5" s="3">
        <v>44873</v>
      </c>
      <c r="G5" s="4">
        <v>168160</v>
      </c>
      <c r="H5" s="4">
        <v>168160</v>
      </c>
      <c r="I5" s="6" t="s">
        <v>13</v>
      </c>
      <c r="J5" s="5" t="s">
        <v>18</v>
      </c>
      <c r="K5" s="7" t="s">
        <v>14</v>
      </c>
    </row>
    <row r="6" spans="1:11" ht="30" x14ac:dyDescent="0.25">
      <c r="A6" s="5">
        <v>813005265</v>
      </c>
      <c r="B6" s="5" t="s">
        <v>11</v>
      </c>
      <c r="C6" s="5" t="s">
        <v>12</v>
      </c>
      <c r="D6" s="5">
        <v>1467905135</v>
      </c>
      <c r="E6" s="3">
        <v>44882</v>
      </c>
      <c r="F6" s="3">
        <v>44908</v>
      </c>
      <c r="G6" s="4">
        <v>105702</v>
      </c>
      <c r="H6" s="4">
        <v>105702</v>
      </c>
      <c r="I6" s="6" t="s">
        <v>13</v>
      </c>
      <c r="J6" s="5" t="s">
        <v>16</v>
      </c>
      <c r="K6" s="7" t="s">
        <v>14</v>
      </c>
    </row>
    <row r="7" spans="1:11" ht="30" x14ac:dyDescent="0.25">
      <c r="A7" s="5">
        <v>813005265</v>
      </c>
      <c r="B7" s="5" t="s">
        <v>11</v>
      </c>
      <c r="C7" s="5" t="s">
        <v>12</v>
      </c>
      <c r="D7" s="5">
        <v>1467906483</v>
      </c>
      <c r="E7" s="3">
        <v>44885</v>
      </c>
      <c r="F7" s="3">
        <v>44908</v>
      </c>
      <c r="G7" s="4">
        <v>76745</v>
      </c>
      <c r="H7" s="4">
        <v>76745</v>
      </c>
      <c r="I7" s="6" t="s">
        <v>13</v>
      </c>
      <c r="J7" s="5" t="s">
        <v>16</v>
      </c>
      <c r="K7" s="7" t="s">
        <v>14</v>
      </c>
    </row>
    <row r="8" spans="1:11" ht="30" x14ac:dyDescent="0.25">
      <c r="A8" s="5">
        <v>813005265</v>
      </c>
      <c r="B8" s="5" t="s">
        <v>11</v>
      </c>
      <c r="C8" s="5" t="s">
        <v>12</v>
      </c>
      <c r="D8" s="5">
        <v>1467908054</v>
      </c>
      <c r="E8" s="3">
        <v>44889</v>
      </c>
      <c r="F8" s="3">
        <v>44908</v>
      </c>
      <c r="G8" s="4">
        <v>97914</v>
      </c>
      <c r="H8" s="4">
        <v>97914</v>
      </c>
      <c r="I8" s="6" t="s">
        <v>13</v>
      </c>
      <c r="J8" s="5" t="s">
        <v>16</v>
      </c>
      <c r="K8" s="7" t="s">
        <v>14</v>
      </c>
    </row>
    <row r="9" spans="1:11" ht="30" x14ac:dyDescent="0.25">
      <c r="A9" s="5">
        <v>813005265</v>
      </c>
      <c r="B9" s="5" t="s">
        <v>11</v>
      </c>
      <c r="C9" s="5" t="s">
        <v>12</v>
      </c>
      <c r="D9" s="5">
        <v>1467929885</v>
      </c>
      <c r="E9" s="3">
        <v>44951</v>
      </c>
      <c r="F9" s="3">
        <v>44964</v>
      </c>
      <c r="G9" s="4">
        <v>76212</v>
      </c>
      <c r="H9" s="4">
        <v>76212</v>
      </c>
      <c r="I9" s="6" t="s">
        <v>13</v>
      </c>
      <c r="J9" s="5" t="s">
        <v>17</v>
      </c>
      <c r="K9" s="7" t="s">
        <v>14</v>
      </c>
    </row>
    <row r="10" spans="1:11" ht="30" x14ac:dyDescent="0.25">
      <c r="A10" s="5">
        <v>813005265</v>
      </c>
      <c r="B10" s="5" t="s">
        <v>11</v>
      </c>
      <c r="C10" s="5" t="s">
        <v>12</v>
      </c>
      <c r="D10" s="5">
        <v>1467931115</v>
      </c>
      <c r="E10" s="3">
        <v>44953</v>
      </c>
      <c r="F10" s="3">
        <v>44964</v>
      </c>
      <c r="G10" s="4">
        <v>129912</v>
      </c>
      <c r="H10" s="4">
        <v>129912</v>
      </c>
      <c r="I10" s="6" t="s">
        <v>13</v>
      </c>
      <c r="J10" s="5" t="s">
        <v>16</v>
      </c>
      <c r="K10" s="7" t="s">
        <v>14</v>
      </c>
    </row>
    <row r="11" spans="1:11" x14ac:dyDescent="0.25">
      <c r="H11" s="8">
        <f>SUM(H2:H10)</f>
        <v>1554827</v>
      </c>
    </row>
  </sheetData>
  <dataValidations count="1">
    <dataValidation type="whole" operator="greaterThan" allowBlank="1" showInputMessage="1" showErrorMessage="1" errorTitle="DATO ERRADO" error="El valor debe ser diferente de cero" sqref="G1:H1 G1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"/>
  <sheetViews>
    <sheetView showGridLines="0" zoomScale="73" zoomScaleNormal="73" workbookViewId="0">
      <selection activeCell="K15" sqref="K15"/>
    </sheetView>
  </sheetViews>
  <sheetFormatPr baseColWidth="10" defaultRowHeight="15" x14ac:dyDescent="0.25"/>
  <cols>
    <col min="1" max="1" width="11.85546875" bestFit="1" customWidth="1"/>
    <col min="2" max="2" width="28" bestFit="1" customWidth="1"/>
    <col min="4" max="4" width="13" bestFit="1" customWidth="1"/>
    <col min="5" max="5" width="29.42578125" bestFit="1" customWidth="1"/>
    <col min="7" max="7" width="14.42578125" bestFit="1" customWidth="1"/>
    <col min="8" max="8" width="15.140625" bestFit="1" customWidth="1"/>
    <col min="9" max="10" width="14.85546875" bestFit="1" customWidth="1"/>
    <col min="11" max="11" width="18.42578125" customWidth="1"/>
    <col min="12" max="12" width="47" bestFit="1" customWidth="1"/>
    <col min="13" max="13" width="15.140625" bestFit="1" customWidth="1"/>
    <col min="14" max="14" width="14.85546875" bestFit="1" customWidth="1"/>
    <col min="15" max="15" width="12.28515625" bestFit="1" customWidth="1"/>
    <col min="16" max="16" width="12.28515625" style="65" bestFit="1" customWidth="1"/>
    <col min="17" max="17" width="13" bestFit="1" customWidth="1"/>
    <col min="18" max="18" width="16.7109375" customWidth="1"/>
    <col min="19" max="19" width="11.85546875" bestFit="1" customWidth="1"/>
    <col min="20" max="21" width="13.42578125" bestFit="1" customWidth="1"/>
    <col min="22" max="22" width="17.5703125" customWidth="1"/>
    <col min="23" max="23" width="14.85546875" bestFit="1" customWidth="1"/>
    <col min="24" max="24" width="13.7109375" customWidth="1"/>
    <col min="25" max="25" width="15.28515625" customWidth="1"/>
    <col min="26" max="26" width="14.42578125" bestFit="1" customWidth="1"/>
    <col min="27" max="27" width="14.42578125" customWidth="1"/>
    <col min="28" max="29" width="12.42578125" bestFit="1" customWidth="1"/>
    <col min="30" max="30" width="18" customWidth="1"/>
    <col min="31" max="31" width="14.5703125" customWidth="1"/>
    <col min="32" max="32" width="14.5703125" bestFit="1" customWidth="1"/>
    <col min="40" max="40" width="14.28515625" bestFit="1" customWidth="1"/>
    <col min="41" max="41" width="11.42578125" customWidth="1"/>
    <col min="42" max="42" width="12.28515625" bestFit="1" customWidth="1"/>
  </cols>
  <sheetData>
    <row r="1" spans="1:42" x14ac:dyDescent="0.25">
      <c r="I1" s="63">
        <f>SUBTOTAL(9,I3:I11)</f>
        <v>1655574</v>
      </c>
      <c r="J1" s="63">
        <f>SUBTOTAL(9,J3:J11)</f>
        <v>1554827</v>
      </c>
      <c r="N1" s="63">
        <f>SUBTOTAL(9,N3:N11)</f>
        <v>1244282</v>
      </c>
      <c r="P1" s="63">
        <f>SUBTOTAL(9,P3:P11)</f>
        <v>80832</v>
      </c>
    </row>
    <row r="2" spans="1:42" s="64" customFormat="1" ht="105" x14ac:dyDescent="0.25">
      <c r="A2" s="1" t="s">
        <v>6</v>
      </c>
      <c r="B2" s="1" t="s">
        <v>41</v>
      </c>
      <c r="C2" s="1" t="s">
        <v>0</v>
      </c>
      <c r="D2" s="1" t="s">
        <v>42</v>
      </c>
      <c r="E2" s="51" t="s">
        <v>43</v>
      </c>
      <c r="F2" s="1" t="s">
        <v>44</v>
      </c>
      <c r="G2" s="1" t="s">
        <v>45</v>
      </c>
      <c r="H2" s="1" t="s">
        <v>46</v>
      </c>
      <c r="I2" s="52" t="s">
        <v>47</v>
      </c>
      <c r="J2" s="52" t="s">
        <v>48</v>
      </c>
      <c r="K2" s="1" t="s">
        <v>49</v>
      </c>
      <c r="L2" s="53" t="s">
        <v>50</v>
      </c>
      <c r="M2" s="53" t="s">
        <v>51</v>
      </c>
      <c r="N2" s="54" t="s">
        <v>52</v>
      </c>
      <c r="O2" s="53" t="s">
        <v>53</v>
      </c>
      <c r="P2" s="54" t="s">
        <v>54</v>
      </c>
      <c r="Q2" s="53" t="s">
        <v>55</v>
      </c>
      <c r="R2" s="1" t="s">
        <v>56</v>
      </c>
      <c r="S2" s="55" t="s">
        <v>57</v>
      </c>
      <c r="T2" s="56" t="s">
        <v>58</v>
      </c>
      <c r="U2" s="56" t="s">
        <v>59</v>
      </c>
      <c r="V2" s="55" t="s">
        <v>60</v>
      </c>
      <c r="W2" s="55" t="s">
        <v>61</v>
      </c>
      <c r="X2" s="57" t="s">
        <v>62</v>
      </c>
      <c r="Y2" s="57" t="s">
        <v>63</v>
      </c>
      <c r="Z2" s="57" t="s">
        <v>64</v>
      </c>
      <c r="AA2" s="57" t="s">
        <v>65</v>
      </c>
      <c r="AB2" s="55" t="s">
        <v>66</v>
      </c>
      <c r="AC2" s="58" t="s">
        <v>67</v>
      </c>
      <c r="AD2" s="53" t="s">
        <v>68</v>
      </c>
      <c r="AE2" s="53" t="s">
        <v>69</v>
      </c>
      <c r="AF2" s="1" t="s">
        <v>70</v>
      </c>
      <c r="AG2" s="1" t="s">
        <v>71</v>
      </c>
      <c r="AH2" s="51" t="s">
        <v>72</v>
      </c>
      <c r="AI2" s="1" t="s">
        <v>73</v>
      </c>
      <c r="AJ2" s="1" t="s">
        <v>74</v>
      </c>
      <c r="AK2" s="1" t="s">
        <v>75</v>
      </c>
      <c r="AL2" s="1" t="s">
        <v>76</v>
      </c>
      <c r="AM2" s="1" t="s">
        <v>77</v>
      </c>
      <c r="AN2" s="55" t="s">
        <v>78</v>
      </c>
      <c r="AO2" s="55" t="s">
        <v>79</v>
      </c>
      <c r="AP2" s="1" t="s">
        <v>80</v>
      </c>
    </row>
    <row r="3" spans="1:42" x14ac:dyDescent="0.25">
      <c r="A3" s="59">
        <v>813005265</v>
      </c>
      <c r="B3" s="59" t="s">
        <v>11</v>
      </c>
      <c r="C3" s="59" t="s">
        <v>12</v>
      </c>
      <c r="D3" s="59">
        <v>1467637530</v>
      </c>
      <c r="E3" s="59" t="s">
        <v>81</v>
      </c>
      <c r="F3" s="59"/>
      <c r="G3" s="59"/>
      <c r="H3" s="60">
        <v>44109</v>
      </c>
      <c r="I3" s="61">
        <v>162300</v>
      </c>
      <c r="J3" s="61">
        <v>61553</v>
      </c>
      <c r="K3" s="59" t="s">
        <v>82</v>
      </c>
      <c r="L3" s="59" t="s">
        <v>83</v>
      </c>
      <c r="M3" s="59"/>
      <c r="N3" s="61">
        <v>0</v>
      </c>
      <c r="O3" s="59"/>
      <c r="P3" s="61"/>
      <c r="Q3" s="59"/>
      <c r="R3" s="59" t="s">
        <v>84</v>
      </c>
      <c r="S3" s="62">
        <v>0</v>
      </c>
      <c r="T3" s="62">
        <v>0</v>
      </c>
      <c r="U3" s="62">
        <v>0</v>
      </c>
      <c r="V3" s="62">
        <v>0</v>
      </c>
      <c r="W3" s="62">
        <v>0</v>
      </c>
      <c r="X3" s="62">
        <v>0</v>
      </c>
      <c r="Y3" s="59"/>
      <c r="Z3" s="62">
        <v>0</v>
      </c>
      <c r="AA3" s="59"/>
      <c r="AB3" s="62">
        <v>0</v>
      </c>
      <c r="AC3" s="62">
        <v>0</v>
      </c>
      <c r="AD3" s="59"/>
      <c r="AE3" s="59"/>
      <c r="AF3" s="60">
        <v>44165</v>
      </c>
      <c r="AG3" s="59"/>
      <c r="AH3" s="59"/>
      <c r="AI3" s="59"/>
      <c r="AJ3" s="59"/>
      <c r="AK3" s="59"/>
      <c r="AL3" s="59"/>
      <c r="AM3" s="59"/>
      <c r="AN3" s="62">
        <v>0</v>
      </c>
      <c r="AO3" s="62">
        <v>0</v>
      </c>
      <c r="AP3" s="60">
        <v>45046</v>
      </c>
    </row>
    <row r="4" spans="1:42" x14ac:dyDescent="0.25">
      <c r="A4" s="59">
        <v>813005265</v>
      </c>
      <c r="B4" s="59" t="s">
        <v>11</v>
      </c>
      <c r="C4" s="59" t="s">
        <v>12</v>
      </c>
      <c r="D4" s="59">
        <v>1467869342</v>
      </c>
      <c r="E4" s="59" t="s">
        <v>85</v>
      </c>
      <c r="F4" s="59" t="s">
        <v>12</v>
      </c>
      <c r="G4" s="59">
        <v>1467869342</v>
      </c>
      <c r="H4" s="60">
        <v>44772</v>
      </c>
      <c r="I4" s="61">
        <v>80832</v>
      </c>
      <c r="J4" s="61">
        <v>80832</v>
      </c>
      <c r="K4" s="59" t="s">
        <v>86</v>
      </c>
      <c r="L4" s="59" t="s">
        <v>105</v>
      </c>
      <c r="M4" s="59"/>
      <c r="N4" s="61">
        <v>0</v>
      </c>
      <c r="O4" s="59" t="s">
        <v>87</v>
      </c>
      <c r="P4" s="61">
        <v>80832</v>
      </c>
      <c r="Q4" s="59">
        <v>1222151878</v>
      </c>
      <c r="R4" s="59" t="s">
        <v>88</v>
      </c>
      <c r="S4" s="62">
        <v>80832</v>
      </c>
      <c r="T4" s="62">
        <v>0</v>
      </c>
      <c r="U4" s="62">
        <v>0</v>
      </c>
      <c r="V4" s="62">
        <v>0</v>
      </c>
      <c r="W4" s="62">
        <v>80832</v>
      </c>
      <c r="X4" s="62">
        <v>0</v>
      </c>
      <c r="Y4" s="59"/>
      <c r="Z4" s="62">
        <v>0</v>
      </c>
      <c r="AA4" s="59"/>
      <c r="AB4" s="62">
        <v>0</v>
      </c>
      <c r="AC4" s="62">
        <v>0</v>
      </c>
      <c r="AD4" s="59"/>
      <c r="AE4" s="59"/>
      <c r="AF4" s="60">
        <v>44782</v>
      </c>
      <c r="AG4" s="59"/>
      <c r="AH4" s="59">
        <v>2</v>
      </c>
      <c r="AI4" s="59"/>
      <c r="AJ4" s="59"/>
      <c r="AK4" s="59">
        <v>1</v>
      </c>
      <c r="AL4" s="59">
        <v>20220829</v>
      </c>
      <c r="AM4" s="59">
        <v>20220817</v>
      </c>
      <c r="AN4" s="62">
        <v>80832</v>
      </c>
      <c r="AO4" s="62">
        <v>0</v>
      </c>
      <c r="AP4" s="60">
        <v>45046</v>
      </c>
    </row>
    <row r="5" spans="1:42" x14ac:dyDescent="0.25">
      <c r="A5" s="59">
        <v>813005265</v>
      </c>
      <c r="B5" s="59" t="s">
        <v>11</v>
      </c>
      <c r="C5" s="59" t="s">
        <v>12</v>
      </c>
      <c r="D5" s="59">
        <v>1467893521</v>
      </c>
      <c r="E5" s="59" t="s">
        <v>89</v>
      </c>
      <c r="F5" s="59" t="s">
        <v>12</v>
      </c>
      <c r="G5" s="59">
        <v>1467893521</v>
      </c>
      <c r="H5" s="60">
        <v>44845</v>
      </c>
      <c r="I5" s="61">
        <v>168160</v>
      </c>
      <c r="J5" s="61">
        <v>168160</v>
      </c>
      <c r="K5" s="59" t="s">
        <v>86</v>
      </c>
      <c r="L5" s="59" t="s">
        <v>106</v>
      </c>
      <c r="M5" s="59"/>
      <c r="N5" s="61">
        <v>0</v>
      </c>
      <c r="O5" s="59"/>
      <c r="P5" s="61"/>
      <c r="Q5" s="59"/>
      <c r="R5" s="59" t="s">
        <v>88</v>
      </c>
      <c r="S5" s="62">
        <v>168160</v>
      </c>
      <c r="T5" s="62">
        <v>0</v>
      </c>
      <c r="U5" s="62">
        <v>0</v>
      </c>
      <c r="V5" s="62">
        <v>0</v>
      </c>
      <c r="W5" s="62">
        <v>168160</v>
      </c>
      <c r="X5" s="62">
        <v>0</v>
      </c>
      <c r="Y5" s="59"/>
      <c r="Z5" s="62">
        <v>0</v>
      </c>
      <c r="AA5" s="59"/>
      <c r="AB5" s="62">
        <v>0</v>
      </c>
      <c r="AC5" s="61">
        <v>168160</v>
      </c>
      <c r="AD5" s="59">
        <v>2201365914</v>
      </c>
      <c r="AE5" s="60">
        <v>45007</v>
      </c>
      <c r="AF5" s="60">
        <v>44873</v>
      </c>
      <c r="AG5" s="59"/>
      <c r="AH5" s="59">
        <v>2</v>
      </c>
      <c r="AI5" s="59"/>
      <c r="AJ5" s="59"/>
      <c r="AK5" s="59">
        <v>1</v>
      </c>
      <c r="AL5" s="59">
        <v>20221130</v>
      </c>
      <c r="AM5" s="59">
        <v>20221111</v>
      </c>
      <c r="AN5" s="62">
        <v>168160</v>
      </c>
      <c r="AO5" s="62">
        <v>0</v>
      </c>
      <c r="AP5" s="60">
        <v>45046</v>
      </c>
    </row>
    <row r="6" spans="1:42" x14ac:dyDescent="0.25">
      <c r="A6" s="59">
        <v>813005265</v>
      </c>
      <c r="B6" s="59" t="s">
        <v>11</v>
      </c>
      <c r="C6" s="59" t="s">
        <v>12</v>
      </c>
      <c r="D6" s="59">
        <v>1467905135</v>
      </c>
      <c r="E6" s="59" t="s">
        <v>90</v>
      </c>
      <c r="F6" s="59" t="s">
        <v>12</v>
      </c>
      <c r="G6" s="59">
        <v>1467905135</v>
      </c>
      <c r="H6" s="60">
        <v>44882</v>
      </c>
      <c r="I6" s="61">
        <v>105702</v>
      </c>
      <c r="J6" s="61">
        <v>105702</v>
      </c>
      <c r="K6" s="59" t="s">
        <v>91</v>
      </c>
      <c r="L6" s="59" t="s">
        <v>92</v>
      </c>
      <c r="M6" s="59" t="s">
        <v>93</v>
      </c>
      <c r="N6" s="61">
        <v>105702</v>
      </c>
      <c r="O6" s="59"/>
      <c r="P6" s="61"/>
      <c r="Q6" s="59"/>
      <c r="R6" s="59" t="s">
        <v>88</v>
      </c>
      <c r="S6" s="62">
        <v>105702</v>
      </c>
      <c r="T6" s="62">
        <v>0</v>
      </c>
      <c r="U6" s="62">
        <v>0</v>
      </c>
      <c r="V6" s="62">
        <v>0</v>
      </c>
      <c r="W6" s="62">
        <v>0</v>
      </c>
      <c r="X6" s="62">
        <v>0</v>
      </c>
      <c r="Y6" s="59"/>
      <c r="Z6" s="62">
        <v>105702</v>
      </c>
      <c r="AA6" s="59" t="s">
        <v>94</v>
      </c>
      <c r="AB6" s="62">
        <v>105702</v>
      </c>
      <c r="AC6" s="62">
        <v>0</v>
      </c>
      <c r="AD6" s="59"/>
      <c r="AE6" s="59"/>
      <c r="AF6" s="60">
        <v>44908</v>
      </c>
      <c r="AG6" s="59"/>
      <c r="AH6" s="59">
        <v>9</v>
      </c>
      <c r="AI6" s="59"/>
      <c r="AJ6" s="59" t="s">
        <v>95</v>
      </c>
      <c r="AK6" s="59">
        <v>1</v>
      </c>
      <c r="AL6" s="59">
        <v>21001231</v>
      </c>
      <c r="AM6" s="59">
        <v>20221219</v>
      </c>
      <c r="AN6" s="62">
        <v>105702</v>
      </c>
      <c r="AO6" s="62">
        <v>0</v>
      </c>
      <c r="AP6" s="60">
        <v>45046</v>
      </c>
    </row>
    <row r="7" spans="1:42" x14ac:dyDescent="0.25">
      <c r="A7" s="59">
        <v>813005265</v>
      </c>
      <c r="B7" s="59" t="s">
        <v>11</v>
      </c>
      <c r="C7" s="59" t="s">
        <v>12</v>
      </c>
      <c r="D7" s="59">
        <v>1467906483</v>
      </c>
      <c r="E7" s="59" t="s">
        <v>96</v>
      </c>
      <c r="F7" s="59" t="s">
        <v>12</v>
      </c>
      <c r="G7" s="59">
        <v>1467906483</v>
      </c>
      <c r="H7" s="60">
        <v>44885</v>
      </c>
      <c r="I7" s="61">
        <v>76745</v>
      </c>
      <c r="J7" s="61">
        <v>76745</v>
      </c>
      <c r="K7" s="59" t="s">
        <v>91</v>
      </c>
      <c r="L7" s="59" t="s">
        <v>92</v>
      </c>
      <c r="M7" s="59" t="s">
        <v>93</v>
      </c>
      <c r="N7" s="61">
        <v>76745</v>
      </c>
      <c r="O7" s="59"/>
      <c r="P7" s="61"/>
      <c r="Q7" s="59"/>
      <c r="R7" s="59" t="s">
        <v>88</v>
      </c>
      <c r="S7" s="62">
        <v>76745</v>
      </c>
      <c r="T7" s="62">
        <v>0</v>
      </c>
      <c r="U7" s="62">
        <v>0</v>
      </c>
      <c r="V7" s="62">
        <v>0</v>
      </c>
      <c r="W7" s="62">
        <v>0</v>
      </c>
      <c r="X7" s="62">
        <v>0</v>
      </c>
      <c r="Y7" s="59"/>
      <c r="Z7" s="62">
        <v>76745</v>
      </c>
      <c r="AA7" s="59" t="s">
        <v>97</v>
      </c>
      <c r="AB7" s="62">
        <v>76745</v>
      </c>
      <c r="AC7" s="62">
        <v>0</v>
      </c>
      <c r="AD7" s="59"/>
      <c r="AE7" s="59"/>
      <c r="AF7" s="60">
        <v>44908</v>
      </c>
      <c r="AG7" s="59"/>
      <c r="AH7" s="59">
        <v>9</v>
      </c>
      <c r="AI7" s="59"/>
      <c r="AJ7" s="59" t="s">
        <v>95</v>
      </c>
      <c r="AK7" s="59">
        <v>1</v>
      </c>
      <c r="AL7" s="59">
        <v>21001231</v>
      </c>
      <c r="AM7" s="59">
        <v>20221219</v>
      </c>
      <c r="AN7" s="62">
        <v>76745</v>
      </c>
      <c r="AO7" s="62">
        <v>0</v>
      </c>
      <c r="AP7" s="60">
        <v>45046</v>
      </c>
    </row>
    <row r="8" spans="1:42" x14ac:dyDescent="0.25">
      <c r="A8" s="59">
        <v>813005265</v>
      </c>
      <c r="B8" s="59" t="s">
        <v>11</v>
      </c>
      <c r="C8" s="59" t="s">
        <v>12</v>
      </c>
      <c r="D8" s="59">
        <v>1467908054</v>
      </c>
      <c r="E8" s="59" t="s">
        <v>98</v>
      </c>
      <c r="F8" s="59" t="s">
        <v>12</v>
      </c>
      <c r="G8" s="59">
        <v>1467908054</v>
      </c>
      <c r="H8" s="60">
        <v>44889</v>
      </c>
      <c r="I8" s="61">
        <v>97914</v>
      </c>
      <c r="J8" s="61">
        <v>97914</v>
      </c>
      <c r="K8" s="59" t="s">
        <v>91</v>
      </c>
      <c r="L8" s="59" t="s">
        <v>92</v>
      </c>
      <c r="M8" s="59" t="s">
        <v>93</v>
      </c>
      <c r="N8" s="61">
        <v>97914</v>
      </c>
      <c r="O8" s="59"/>
      <c r="P8" s="61"/>
      <c r="Q8" s="59"/>
      <c r="R8" s="59" t="s">
        <v>88</v>
      </c>
      <c r="S8" s="62">
        <v>97914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59"/>
      <c r="Z8" s="62">
        <v>97914</v>
      </c>
      <c r="AA8" s="59" t="s">
        <v>97</v>
      </c>
      <c r="AB8" s="62">
        <v>97914</v>
      </c>
      <c r="AC8" s="62">
        <v>0</v>
      </c>
      <c r="AD8" s="59"/>
      <c r="AE8" s="59"/>
      <c r="AF8" s="60">
        <v>44908</v>
      </c>
      <c r="AG8" s="59"/>
      <c r="AH8" s="59">
        <v>9</v>
      </c>
      <c r="AI8" s="59"/>
      <c r="AJ8" s="59" t="s">
        <v>95</v>
      </c>
      <c r="AK8" s="59">
        <v>1</v>
      </c>
      <c r="AL8" s="59">
        <v>21001231</v>
      </c>
      <c r="AM8" s="59">
        <v>20221219</v>
      </c>
      <c r="AN8" s="62">
        <v>97914</v>
      </c>
      <c r="AO8" s="62">
        <v>0</v>
      </c>
      <c r="AP8" s="60">
        <v>45046</v>
      </c>
    </row>
    <row r="9" spans="1:42" x14ac:dyDescent="0.25">
      <c r="A9" s="59">
        <v>813005265</v>
      </c>
      <c r="B9" s="59" t="s">
        <v>11</v>
      </c>
      <c r="C9" s="59" t="s">
        <v>12</v>
      </c>
      <c r="D9" s="59">
        <v>1467929885</v>
      </c>
      <c r="E9" s="59" t="s">
        <v>99</v>
      </c>
      <c r="F9" s="59" t="s">
        <v>12</v>
      </c>
      <c r="G9" s="59">
        <v>1467929885</v>
      </c>
      <c r="H9" s="60">
        <v>44951</v>
      </c>
      <c r="I9" s="61">
        <v>76212</v>
      </c>
      <c r="J9" s="61">
        <v>76212</v>
      </c>
      <c r="K9" s="59" t="s">
        <v>91</v>
      </c>
      <c r="L9" s="59" t="s">
        <v>92</v>
      </c>
      <c r="M9" s="59" t="s">
        <v>93</v>
      </c>
      <c r="N9" s="61">
        <v>76212</v>
      </c>
      <c r="O9" s="59"/>
      <c r="P9" s="61"/>
      <c r="Q9" s="59"/>
      <c r="R9" s="59" t="s">
        <v>88</v>
      </c>
      <c r="S9" s="62">
        <v>76212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59"/>
      <c r="Z9" s="62">
        <v>76212</v>
      </c>
      <c r="AA9" s="59" t="s">
        <v>100</v>
      </c>
      <c r="AB9" s="62">
        <v>76212</v>
      </c>
      <c r="AC9" s="62">
        <v>0</v>
      </c>
      <c r="AD9" s="59"/>
      <c r="AE9" s="59"/>
      <c r="AF9" s="60">
        <v>44964</v>
      </c>
      <c r="AG9" s="59"/>
      <c r="AH9" s="59">
        <v>9</v>
      </c>
      <c r="AI9" s="59"/>
      <c r="AJ9" s="59" t="s">
        <v>95</v>
      </c>
      <c r="AK9" s="59">
        <v>2</v>
      </c>
      <c r="AL9" s="59">
        <v>21001231</v>
      </c>
      <c r="AM9" s="59">
        <v>20230314</v>
      </c>
      <c r="AN9" s="62">
        <v>76212</v>
      </c>
      <c r="AO9" s="62">
        <v>0</v>
      </c>
      <c r="AP9" s="60">
        <v>45046</v>
      </c>
    </row>
    <row r="10" spans="1:42" x14ac:dyDescent="0.25">
      <c r="A10" s="59">
        <v>813005265</v>
      </c>
      <c r="B10" s="59" t="s">
        <v>11</v>
      </c>
      <c r="C10" s="59" t="s">
        <v>12</v>
      </c>
      <c r="D10" s="59">
        <v>1467931115</v>
      </c>
      <c r="E10" s="59" t="s">
        <v>101</v>
      </c>
      <c r="F10" s="59" t="s">
        <v>12</v>
      </c>
      <c r="G10" s="59">
        <v>1467931115</v>
      </c>
      <c r="H10" s="60">
        <v>44953</v>
      </c>
      <c r="I10" s="61">
        <v>129912</v>
      </c>
      <c r="J10" s="61">
        <v>129912</v>
      </c>
      <c r="K10" s="59" t="s">
        <v>91</v>
      </c>
      <c r="L10" s="59" t="s">
        <v>92</v>
      </c>
      <c r="M10" s="59" t="s">
        <v>93</v>
      </c>
      <c r="N10" s="61">
        <v>129912</v>
      </c>
      <c r="O10" s="59"/>
      <c r="P10" s="61"/>
      <c r="Q10" s="59"/>
      <c r="R10" s="59" t="s">
        <v>88</v>
      </c>
      <c r="S10" s="62">
        <v>129912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59"/>
      <c r="Z10" s="62">
        <v>129912</v>
      </c>
      <c r="AA10" s="59" t="s">
        <v>102</v>
      </c>
      <c r="AB10" s="62">
        <v>129912</v>
      </c>
      <c r="AC10" s="62">
        <v>0</v>
      </c>
      <c r="AD10" s="59"/>
      <c r="AE10" s="59"/>
      <c r="AF10" s="60">
        <v>44964</v>
      </c>
      <c r="AG10" s="59"/>
      <c r="AH10" s="59">
        <v>9</v>
      </c>
      <c r="AI10" s="59"/>
      <c r="AJ10" s="59" t="s">
        <v>95</v>
      </c>
      <c r="AK10" s="59">
        <v>2</v>
      </c>
      <c r="AL10" s="59">
        <v>21001231</v>
      </c>
      <c r="AM10" s="59">
        <v>20230314</v>
      </c>
      <c r="AN10" s="62">
        <v>129912</v>
      </c>
      <c r="AO10" s="62">
        <v>0</v>
      </c>
      <c r="AP10" s="60">
        <v>45046</v>
      </c>
    </row>
    <row r="11" spans="1:42" x14ac:dyDescent="0.25">
      <c r="A11" s="59">
        <v>813005265</v>
      </c>
      <c r="B11" s="59" t="s">
        <v>11</v>
      </c>
      <c r="C11" s="59" t="s">
        <v>12</v>
      </c>
      <c r="D11" s="59">
        <v>1467880514</v>
      </c>
      <c r="E11" s="59" t="s">
        <v>103</v>
      </c>
      <c r="F11" s="59" t="s">
        <v>12</v>
      </c>
      <c r="G11" s="59">
        <v>1467880514</v>
      </c>
      <c r="H11" s="60">
        <v>44805</v>
      </c>
      <c r="I11" s="61">
        <v>757797</v>
      </c>
      <c r="J11" s="61">
        <v>757797</v>
      </c>
      <c r="K11" s="59" t="s">
        <v>91</v>
      </c>
      <c r="L11" s="59" t="s">
        <v>92</v>
      </c>
      <c r="M11" s="59" t="s">
        <v>93</v>
      </c>
      <c r="N11" s="61">
        <v>757797</v>
      </c>
      <c r="O11" s="59"/>
      <c r="P11" s="61"/>
      <c r="Q11" s="59"/>
      <c r="R11" s="59" t="s">
        <v>88</v>
      </c>
      <c r="S11" s="62">
        <v>757797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59"/>
      <c r="Z11" s="62">
        <v>757797</v>
      </c>
      <c r="AA11" s="59" t="s">
        <v>104</v>
      </c>
      <c r="AB11" s="62">
        <v>757797</v>
      </c>
      <c r="AC11" s="62">
        <v>0</v>
      </c>
      <c r="AD11" s="59"/>
      <c r="AE11" s="59"/>
      <c r="AF11" s="60">
        <v>44844</v>
      </c>
      <c r="AG11" s="59"/>
      <c r="AH11" s="59">
        <v>9</v>
      </c>
      <c r="AI11" s="59"/>
      <c r="AJ11" s="59" t="s">
        <v>95</v>
      </c>
      <c r="AK11" s="59">
        <v>1</v>
      </c>
      <c r="AL11" s="59">
        <v>21001231</v>
      </c>
      <c r="AM11" s="59">
        <v>20221018</v>
      </c>
      <c r="AN11" s="62">
        <v>757797</v>
      </c>
      <c r="AO11" s="62">
        <v>0</v>
      </c>
      <c r="AP11" s="60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showGridLines="0" zoomScale="73" zoomScaleNormal="73" workbookViewId="0">
      <selection activeCell="C4" sqref="C4:D4"/>
    </sheetView>
  </sheetViews>
  <sheetFormatPr baseColWidth="10" defaultRowHeight="15" x14ac:dyDescent="0.25"/>
  <cols>
    <col min="2" max="2" width="22.42578125" bestFit="1" customWidth="1"/>
    <col min="3" max="3" width="12.7109375" style="66" customWidth="1"/>
    <col min="4" max="4" width="13.5703125" style="65" customWidth="1"/>
  </cols>
  <sheetData>
    <row r="3" spans="2:4" x14ac:dyDescent="0.25">
      <c r="B3" s="67" t="s">
        <v>108</v>
      </c>
      <c r="C3" s="71" t="s">
        <v>109</v>
      </c>
      <c r="D3" s="68" t="s">
        <v>110</v>
      </c>
    </row>
    <row r="4" spans="2:4" x14ac:dyDescent="0.25">
      <c r="B4" s="69" t="s">
        <v>105</v>
      </c>
      <c r="C4" s="72">
        <v>1</v>
      </c>
      <c r="D4" s="70">
        <v>80832</v>
      </c>
    </row>
    <row r="5" spans="2:4" x14ac:dyDescent="0.25">
      <c r="B5" s="69" t="s">
        <v>83</v>
      </c>
      <c r="C5" s="72">
        <v>1</v>
      </c>
      <c r="D5" s="70">
        <v>61553</v>
      </c>
    </row>
    <row r="6" spans="2:4" x14ac:dyDescent="0.25">
      <c r="B6" s="69" t="s">
        <v>106</v>
      </c>
      <c r="C6" s="72">
        <v>1</v>
      </c>
      <c r="D6" s="70">
        <v>168160</v>
      </c>
    </row>
    <row r="7" spans="2:4" x14ac:dyDescent="0.25">
      <c r="B7" s="69" t="s">
        <v>92</v>
      </c>
      <c r="C7" s="72">
        <v>6</v>
      </c>
      <c r="D7" s="70">
        <v>1244282</v>
      </c>
    </row>
    <row r="8" spans="2:4" x14ac:dyDescent="0.25">
      <c r="B8" s="73" t="s">
        <v>107</v>
      </c>
      <c r="C8" s="74">
        <v>9</v>
      </c>
      <c r="D8" s="75">
        <v>1554827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3" sqref="M33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19</v>
      </c>
      <c r="E2" s="13"/>
      <c r="F2" s="13"/>
      <c r="G2" s="13"/>
      <c r="H2" s="13"/>
      <c r="I2" s="14"/>
      <c r="J2" s="15" t="s">
        <v>20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21</v>
      </c>
      <c r="E4" s="13"/>
      <c r="F4" s="13"/>
      <c r="G4" s="13"/>
      <c r="H4" s="13"/>
      <c r="I4" s="14"/>
      <c r="J4" s="15" t="s">
        <v>22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111</v>
      </c>
      <c r="J12" s="29"/>
    </row>
    <row r="13" spans="2:10" x14ac:dyDescent="0.2">
      <c r="B13" s="28"/>
      <c r="C13" s="30" t="s">
        <v>112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113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114</v>
      </c>
      <c r="D17" s="31"/>
      <c r="H17" s="33" t="s">
        <v>24</v>
      </c>
      <c r="I17" s="33" t="s">
        <v>25</v>
      </c>
      <c r="J17" s="29"/>
    </row>
    <row r="18" spans="2:10" x14ac:dyDescent="0.2">
      <c r="B18" s="28"/>
      <c r="C18" s="30" t="s">
        <v>26</v>
      </c>
      <c r="D18" s="30"/>
      <c r="E18" s="30"/>
      <c r="F18" s="30"/>
      <c r="H18" s="34">
        <v>9</v>
      </c>
      <c r="I18" s="76">
        <v>1554827</v>
      </c>
      <c r="J18" s="29"/>
    </row>
    <row r="19" spans="2:10" x14ac:dyDescent="0.2">
      <c r="B19" s="28"/>
      <c r="C19" s="9" t="s">
        <v>27</v>
      </c>
      <c r="H19" s="35">
        <v>1</v>
      </c>
      <c r="I19" s="36">
        <v>168160</v>
      </c>
      <c r="J19" s="29"/>
    </row>
    <row r="20" spans="2:10" x14ac:dyDescent="0.2">
      <c r="B20" s="28"/>
      <c r="C20" s="9" t="s">
        <v>28</v>
      </c>
      <c r="H20" s="35">
        <v>6</v>
      </c>
      <c r="I20" s="36">
        <v>1244282</v>
      </c>
      <c r="J20" s="29"/>
    </row>
    <row r="21" spans="2:10" x14ac:dyDescent="0.2">
      <c r="B21" s="28"/>
      <c r="C21" s="9" t="s">
        <v>29</v>
      </c>
      <c r="H21" s="35">
        <v>1</v>
      </c>
      <c r="I21" s="37">
        <v>61553</v>
      </c>
      <c r="J21" s="29"/>
    </row>
    <row r="22" spans="2:10" x14ac:dyDescent="0.2">
      <c r="B22" s="28"/>
      <c r="C22" s="9" t="s">
        <v>30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31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32</v>
      </c>
      <c r="D24" s="30"/>
      <c r="E24" s="30"/>
      <c r="F24" s="30"/>
      <c r="H24" s="34">
        <f>H19+H20+H21+H22+H23</f>
        <v>8</v>
      </c>
      <c r="I24" s="40">
        <f>I19+I20+I21+I22+I23</f>
        <v>1473995</v>
      </c>
      <c r="J24" s="29"/>
    </row>
    <row r="25" spans="2:10" x14ac:dyDescent="0.2">
      <c r="B25" s="28"/>
      <c r="C25" s="9" t="s">
        <v>33</v>
      </c>
      <c r="H25" s="35">
        <v>0</v>
      </c>
      <c r="I25" s="36">
        <v>0</v>
      </c>
      <c r="J25" s="29"/>
    </row>
    <row r="26" spans="2:10" ht="13.5" thickBot="1" x14ac:dyDescent="0.25">
      <c r="B26" s="28"/>
      <c r="C26" s="9" t="s">
        <v>34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35</v>
      </c>
      <c r="D27" s="30"/>
      <c r="E27" s="30"/>
      <c r="F27" s="30"/>
      <c r="H27" s="34">
        <f>H25+H26</f>
        <v>0</v>
      </c>
      <c r="I27" s="40">
        <f>I25+I26</f>
        <v>0</v>
      </c>
      <c r="J27" s="29"/>
    </row>
    <row r="28" spans="2:10" ht="13.5" thickBot="1" x14ac:dyDescent="0.25">
      <c r="B28" s="28"/>
      <c r="C28" s="9" t="s">
        <v>36</v>
      </c>
      <c r="D28" s="30"/>
      <c r="E28" s="30"/>
      <c r="F28" s="30"/>
      <c r="H28" s="38">
        <v>1</v>
      </c>
      <c r="I28" s="39">
        <v>80832</v>
      </c>
      <c r="J28" s="29"/>
    </row>
    <row r="29" spans="2:10" x14ac:dyDescent="0.2">
      <c r="B29" s="28"/>
      <c r="C29" s="30" t="s">
        <v>37</v>
      </c>
      <c r="D29" s="30"/>
      <c r="E29" s="30"/>
      <c r="F29" s="30"/>
      <c r="H29" s="35">
        <f>H28</f>
        <v>1</v>
      </c>
      <c r="I29" s="36">
        <f>I28</f>
        <v>80832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38</v>
      </c>
      <c r="D31" s="30"/>
      <c r="H31" s="42">
        <f>H24+H27+H29</f>
        <v>9</v>
      </c>
      <c r="I31" s="43">
        <f>I24+I27+I29</f>
        <v>1554827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115</v>
      </c>
      <c r="D36" s="45"/>
      <c r="G36" s="46" t="s">
        <v>39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116</v>
      </c>
      <c r="G38" s="47" t="s">
        <v>40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2023-05-04T18:25:17Z</cp:lastPrinted>
  <dcterms:created xsi:type="dcterms:W3CDTF">2022-06-01T14:39:12Z</dcterms:created>
  <dcterms:modified xsi:type="dcterms:W3CDTF">2023-05-04T18:28:19Z</dcterms:modified>
</cp:coreProperties>
</file>