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5019877 ENDOCIRUJANOS LTD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J1" i="2"/>
  <c r="I1" i="2"/>
  <c r="I29" i="3" l="1"/>
  <c r="H29" i="3"/>
  <c r="I27" i="3"/>
  <c r="H27" i="3"/>
  <c r="I24" i="3"/>
  <c r="H24" i="3"/>
  <c r="I31" i="3" l="1"/>
  <c r="H31" i="3"/>
  <c r="H6" i="1"/>
</calcChain>
</file>

<file path=xl/comments1.xml><?xml version="1.0" encoding="utf-8"?>
<comments xmlns="http://schemas.openxmlformats.org/spreadsheetml/2006/main">
  <authors>
    <author>Juan Camilo Paez Ramirez</author>
    <author>DELL CPU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VALOR BRUTO DE LA FACTURA
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NETO DE LA FACTURA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AMBULATORIO</t>
        </r>
      </text>
    </comment>
  </commentList>
</comments>
</file>

<file path=xl/sharedStrings.xml><?xml version="1.0" encoding="utf-8"?>
<sst xmlns="http://schemas.openxmlformats.org/spreadsheetml/2006/main" count="133" uniqueCount="98">
  <si>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</si>
  <si>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</si>
  <si>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</si>
  <si>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</si>
  <si>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</si>
  <si>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</si>
  <si>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</si>
  <si>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</si>
  <si>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</si>
  <si>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</si>
  <si>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</si>
  <si>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ENDOCIRUJANOS SAS</t>
  </si>
  <si>
    <t>FECR</t>
  </si>
  <si>
    <t>CALI</t>
  </si>
  <si>
    <t>EVENTO</t>
  </si>
  <si>
    <t>AMBULATORIO</t>
  </si>
  <si>
    <t>PDTE FECHA DE RADICADO</t>
  </si>
  <si>
    <t>FOR-CSA-018</t>
  </si>
  <si>
    <t>HOJA 1 DE 2</t>
  </si>
  <si>
    <t>RESUMEN DE CARTERA REVISADA POR LA EPS</t>
  </si>
  <si>
    <t>VERSION 1</t>
  </si>
  <si>
    <t>SANTIAGO DE CALI , MAYO 08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</si>
  <si>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</si>
  <si>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</si>
  <si>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</si>
  <si>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</si>
  <si>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</si>
  <si>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</si>
  <si>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</si>
  <si>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</si>
  <si>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</si>
  <si>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</si>
  <si>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</si>
  <si>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</si>
  <si>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</si>
  <si>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</si>
  <si>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</si>
  <si>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</si>
  <si>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</si>
  <si>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</si>
  <si>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</si>
  <si>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</si>
  <si>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</si>
  <si>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</si>
  <si>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</si>
  <si>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</si>
  <si>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</si>
  <si>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</si>
  <si>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</si>
  <si>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08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</si>
  <si>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</si>
  <si>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</si>
  <si>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</si>
  <si>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</si>
  <si>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</si>
  <si>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</si>
  <si>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</si>
  <si>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</si>
  <si>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</si>
  <si>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</si>
  <si>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</si>
  <si>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</si>
  <si>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</si>
  <si>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</si>
  <si>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</si>
  <si>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</si>
  <si>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</si>
  <si>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</si>
  <si>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</si>
  <si>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</si>
  <si>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</si>
  <si>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</si>
  <si>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</si>
  <si>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</si>
  <si>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</si>
  <si>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</si>
  <si>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</si>
  <si>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</si>
  <si>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805019877_FECR_7115</t>
  </si>
  <si>
    <t>A)Factura no radicada en ERP</t>
  </si>
  <si>
    <t>FACTURA NO RADICADA</t>
  </si>
  <si>
    <t>no_cruza</t>
  </si>
  <si>
    <t>805019877_FECR_6930</t>
  </si>
  <si>
    <t>B)Factura sin saldo ERP</t>
  </si>
  <si>
    <t>OK</t>
  </si>
  <si>
    <t>805019877_FECR_6427</t>
  </si>
  <si>
    <t>B)Factura sin saldo ERP/conciliar diferencia valor de factura</t>
  </si>
  <si>
    <t>805019877_FECR_6929</t>
  </si>
  <si>
    <t>FACTURA PENDIENTE EN PROGRAMACION DE PAGO</t>
  </si>
  <si>
    <t>Total general</t>
  </si>
  <si>
    <t>Tipificación</t>
  </si>
  <si>
    <t>Cant Facturas</t>
  </si>
  <si>
    <t>Saldo Facturas</t>
  </si>
  <si>
    <t>Señores : ENDOCIRUJANOS SAS</t>
  </si>
  <si>
    <t>NIT: 805019877</t>
  </si>
  <si>
    <t>A continuacion me permito remitir nuestra respuesta al estado de cartera presentado en la fecha: 03/05/2023</t>
  </si>
  <si>
    <t>Carolina Rodriguez</t>
  </si>
  <si>
    <t>Auxiliar contable - Endocirujanos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</si>
</sst>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14" fontId="5" fillId="3" borderId="1" xfId="0" applyNumberFormat="1" applyFont="1" applyFill="1" applyBorder="1" applyAlignment="1">
      <alignment wrapText="1"/>
    </xf>
    <xf numFmtId="16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4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0" fontId="0" fillId="0" borderId="0" xfId="0" applyAlignment="1">
      <alignment horizontal="center"/>
    </xf>
    <xf numFmtId="0" fontId="9" fillId="7" borderId="14" xfId="0" applyFont="1" applyFill="1" applyBorder="1" applyAlignment="1">
      <alignment horizontal="center" vertical="center"/>
    </xf>
    <xf numFmtId="164" fontId="9" fillId="7" borderId="1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4" fontId="0" fillId="0" borderId="17" xfId="1" applyNumberFormat="1" applyFont="1" applyBorder="1"/>
    <xf numFmtId="0" fontId="9" fillId="7" borderId="18" xfId="0" applyFont="1" applyFill="1" applyBorder="1" applyAlignment="1">
      <alignment horizontal="center" vertical="center"/>
    </xf>
    <xf numFmtId="164" fontId="9" fillId="7" borderId="19" xfId="1" applyNumberFormat="1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167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8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4.39926539352" createdVersion="5" refreshedVersion="5" minRefreshableVersion="3" recordCount="4">
  <cacheSource type="worksheet">
    <worksheetSource ref="A2:AN6" sheet="ESTADO DE CADA FACTURA"/>
  </cacheSource>
  <cacheFields count="40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427" maxValue="711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427" maxValue="6930"/>
    </cacheField>
    <cacheField name="FECHA FACT IPS" numFmtId="14">
      <sharedItems containsSemiMixedTypes="0" containsNonDate="0" containsDate="1" containsString="0" minDate="2023-02-23T00:00:00" maxDate="2023-04-25T00:00:00"/>
    </cacheField>
    <cacheField name="VALOR FACT IPS" numFmtId="164">
      <sharedItems containsSemiMixedTypes="0" containsString="0" containsNumber="1" containsInteger="1" minValue="1340689" maxValue="7676945"/>
    </cacheField>
    <cacheField name="SALDO FACT IPS" numFmtId="164">
      <sharedItems containsSemiMixedTypes="0" containsString="0" containsNumber="1" containsInteger="1" minValue="1340689" maxValue="7560145"/>
    </cacheField>
    <cacheField name="OBSERVACION SASS" numFmtId="0">
      <sharedItems/>
    </cacheField>
    <cacheField name="ESTADO EPS MAYO 08" numFmtId="0">
      <sharedItems count="2">
        <s v="FACTURA NO RADICADA"/>
        <s v="FACTURA PENDIENTE EN PROGRAMACION DE PAGO"/>
      </sharedItems>
    </cacheField>
    <cacheField name="POR PAGAR SAP" numFmtId="164">
      <sharedItems containsString="0" containsBlank="1" containsNumber="1" containsInteger="1" minValue="3773961" maxValue="3773961"/>
    </cacheField>
    <cacheField name="P. ABIERTAS DOC" numFmtId="0">
      <sharedItems containsString="0" containsBlank="1" containsNumber="1" containsInteger="1" minValue="1222243214" maxValue="1222243214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474889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74889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3-03-06T00:00:00" maxDate="2023-04-2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330" maxValue="20230430"/>
    </cacheField>
    <cacheField name="F RAD SASS" numFmtId="0">
      <sharedItems containsString="0" containsBlank="1" containsNumber="1" containsInteger="1" minValue="20230306" maxValue="20230410"/>
    </cacheField>
    <cacheField name="VALOR REPORTADO CRICULAR 030" numFmtId="164">
      <sharedItems containsSemiMixedTypes="0" containsString="0" containsNumber="1" containsInteger="1" minValue="0" maxValue="474889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05019877"/>
    <s v="ENDOCIRUJANOS SAS"/>
    <s v="FECR"/>
    <n v="7115"/>
    <s v="805019877_FECR_7115"/>
    <m/>
    <m/>
    <d v="2023-04-24T00:00:00"/>
    <n v="7676945"/>
    <n v="7560145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3-04-24T00:00:00"/>
    <m/>
    <m/>
    <m/>
    <m/>
    <m/>
    <m/>
    <m/>
    <n v="0"/>
    <n v="0"/>
    <d v="2023-04-30T00:00:00"/>
  </r>
  <r>
    <n v="805019877"/>
    <s v="ENDOCIRUJANOS SAS"/>
    <s v="FECR"/>
    <n v="6930"/>
    <s v="805019877_FECR_6930"/>
    <s v="FECR"/>
    <n v="6930"/>
    <d v="2023-03-27T00:00:00"/>
    <n v="1340689"/>
    <n v="1340689"/>
    <s v="B)Factura sin saldo ERP"/>
    <x v="1"/>
    <m/>
    <m/>
    <s v="OK"/>
    <n v="1340689"/>
    <n v="0"/>
    <n v="0"/>
    <n v="0"/>
    <n v="1340689"/>
    <n v="0"/>
    <m/>
    <n v="0"/>
    <m/>
    <n v="0"/>
    <n v="0"/>
    <n v="0"/>
    <m/>
    <m/>
    <d v="2023-04-10T00:00:00"/>
    <m/>
    <n v="2"/>
    <m/>
    <m/>
    <n v="1"/>
    <n v="20230430"/>
    <n v="20230410"/>
    <n v="1340689"/>
    <n v="0"/>
    <d v="2023-04-30T00:00:00"/>
  </r>
  <r>
    <n v="805019877"/>
    <s v="ENDOCIRUJANOS SAS"/>
    <s v="FECR"/>
    <n v="6427"/>
    <s v="805019877_FECR_6427"/>
    <s v="FECR"/>
    <n v="6427"/>
    <d v="2023-02-23T00:00:00"/>
    <n v="3893430"/>
    <n v="3851830"/>
    <s v="B)Factura sin saldo ERP/conciliar diferencia valor de factura"/>
    <x v="1"/>
    <n v="3773961"/>
    <n v="1222243214"/>
    <s v="OK"/>
    <n v="3851830"/>
    <n v="0"/>
    <n v="0"/>
    <n v="0"/>
    <n v="3851830"/>
    <n v="0"/>
    <m/>
    <n v="0"/>
    <m/>
    <n v="0"/>
    <n v="0"/>
    <n v="0"/>
    <m/>
    <m/>
    <d v="2023-03-06T00:00:00"/>
    <m/>
    <n v="2"/>
    <m/>
    <m/>
    <n v="1"/>
    <n v="20230330"/>
    <n v="20230306"/>
    <n v="3851830"/>
    <n v="0"/>
    <d v="2023-04-30T00:00:00"/>
  </r>
  <r>
    <n v="805019877"/>
    <s v="ENDOCIRUJANOS SAS"/>
    <s v="FECR"/>
    <n v="6929"/>
    <s v="805019877_FECR_6929"/>
    <s v="FECR"/>
    <n v="6929"/>
    <d v="2023-03-27T00:00:00"/>
    <n v="4887290"/>
    <n v="4748890"/>
    <s v="B)Factura sin saldo ERP/conciliar diferencia valor de factura"/>
    <x v="1"/>
    <m/>
    <m/>
    <s v="OK"/>
    <n v="4748890"/>
    <n v="0"/>
    <n v="0"/>
    <n v="0"/>
    <n v="4748890"/>
    <n v="0"/>
    <m/>
    <n v="0"/>
    <m/>
    <n v="0"/>
    <n v="0"/>
    <n v="0"/>
    <m/>
    <m/>
    <d v="2023-04-10T00:00:00"/>
    <m/>
    <n v="2"/>
    <m/>
    <m/>
    <n v="1"/>
    <n v="20230430"/>
    <n v="20230410"/>
    <n v="474889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4"/>
  </dataFields>
  <formats count="24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D16" sqref="D16"/>
    </sheetView>
  </sheetViews>
  <sheetFormatPr baseColWidth="10" defaultRowHeight="15" x14ac:dyDescent="0.25"/>
  <cols>
    <col min="1" max="1" width="12" customWidth="1"/>
    <col min="2" max="2" width="20" customWidth="1"/>
    <col min="3" max="3" width="9" customWidth="1"/>
    <col min="4" max="4" width="8.85546875" customWidth="1"/>
    <col min="5" max="5" width="12.7109375" customWidth="1"/>
    <col min="6" max="6" width="12.28515625" customWidth="1"/>
    <col min="7" max="7" width="12.42578125" customWidth="1"/>
    <col min="8" max="8" width="12.5703125" customWidth="1"/>
    <col min="9" max="9" width="15.7109375" bestFit="1" customWidth="1"/>
    <col min="10" max="10" width="11.42578125" customWidth="1"/>
    <col min="11" max="11" width="15.5703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805019877</v>
      </c>
      <c r="B2" s="1" t="s">
        <v>11</v>
      </c>
      <c r="C2" s="1" t="s">
        <v>12</v>
      </c>
      <c r="D2" s="1">
        <v>6427</v>
      </c>
      <c r="E2" s="4">
        <v>44980</v>
      </c>
      <c r="F2" s="4">
        <v>44991</v>
      </c>
      <c r="G2" s="5">
        <v>3893430</v>
      </c>
      <c r="H2" s="5">
        <v>3851830</v>
      </c>
      <c r="I2" s="6" t="s">
        <v>14</v>
      </c>
      <c r="J2" s="6" t="s">
        <v>13</v>
      </c>
      <c r="K2" s="6" t="s">
        <v>15</v>
      </c>
    </row>
    <row r="3" spans="1:11" x14ac:dyDescent="0.25">
      <c r="A3" s="1">
        <v>805019877</v>
      </c>
      <c r="B3" s="1" t="s">
        <v>11</v>
      </c>
      <c r="C3" s="1" t="s">
        <v>12</v>
      </c>
      <c r="D3" s="1">
        <v>6929</v>
      </c>
      <c r="E3" s="4">
        <v>45012</v>
      </c>
      <c r="F3" s="4">
        <v>45026</v>
      </c>
      <c r="G3" s="5">
        <v>4887290</v>
      </c>
      <c r="H3" s="5">
        <v>4748890</v>
      </c>
      <c r="I3" s="6" t="s">
        <v>14</v>
      </c>
      <c r="J3" s="6" t="s">
        <v>13</v>
      </c>
      <c r="K3" s="6" t="s">
        <v>15</v>
      </c>
    </row>
    <row r="4" spans="1:11" x14ac:dyDescent="0.25">
      <c r="A4" s="1">
        <v>805019877</v>
      </c>
      <c r="B4" s="1" t="s">
        <v>11</v>
      </c>
      <c r="C4" s="1" t="s">
        <v>12</v>
      </c>
      <c r="D4" s="1">
        <v>6930</v>
      </c>
      <c r="E4" s="4">
        <v>45012</v>
      </c>
      <c r="F4" s="4">
        <v>45026</v>
      </c>
      <c r="G4" s="5">
        <v>1340689</v>
      </c>
      <c r="H4" s="5">
        <v>1340689</v>
      </c>
      <c r="I4" s="6" t="s">
        <v>14</v>
      </c>
      <c r="J4" s="6" t="s">
        <v>13</v>
      </c>
      <c r="K4" s="6" t="s">
        <v>15</v>
      </c>
    </row>
    <row r="5" spans="1:11" ht="24.75" x14ac:dyDescent="0.25">
      <c r="A5" s="1">
        <v>805019877</v>
      </c>
      <c r="B5" s="1" t="s">
        <v>11</v>
      </c>
      <c r="C5" s="1" t="s">
        <v>12</v>
      </c>
      <c r="D5" s="1">
        <v>7115</v>
      </c>
      <c r="E5" s="4">
        <v>45040</v>
      </c>
      <c r="F5" s="7" t="s">
        <v>16</v>
      </c>
      <c r="G5" s="5">
        <v>7676945</v>
      </c>
      <c r="H5" s="5">
        <v>7560145</v>
      </c>
      <c r="I5" s="6" t="s">
        <v>14</v>
      </c>
      <c r="J5" s="6" t="s">
        <v>13</v>
      </c>
      <c r="K5" s="6" t="s">
        <v>15</v>
      </c>
    </row>
    <row r="6" spans="1:11" x14ac:dyDescent="0.25">
      <c r="H6" s="8">
        <f>SUM(H2:H5)</f>
        <v>17501554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"/>
  <sheetViews>
    <sheetView showGridLines="0" zoomScale="73" zoomScaleNormal="73" workbookViewId="0">
      <selection activeCell="K20" sqref="K20"/>
    </sheetView>
  </sheetViews>
  <sheetFormatPr baseColWidth="10" defaultRowHeight="15" x14ac:dyDescent="0.25"/>
  <cols>
    <col min="1" max="1" width="11.85546875" bestFit="1" customWidth="1"/>
    <col min="2" max="2" width="20.140625" bestFit="1" customWidth="1"/>
    <col min="5" max="5" width="23" bestFit="1" customWidth="1"/>
    <col min="8" max="8" width="15.140625" bestFit="1" customWidth="1"/>
    <col min="9" max="10" width="16" bestFit="1" customWidth="1"/>
    <col min="11" max="11" width="57.28515625" bestFit="1" customWidth="1"/>
    <col min="12" max="12" width="47.140625" customWidth="1"/>
    <col min="13" max="13" width="14.85546875" style="57" bestFit="1" customWidth="1"/>
    <col min="14" max="14" width="13" bestFit="1" customWidth="1"/>
    <col min="16" max="16" width="11.85546875" bestFit="1" customWidth="1"/>
    <col min="20" max="20" width="14.85546875" bestFit="1" customWidth="1"/>
    <col min="22" max="22" width="15.28515625" customWidth="1"/>
    <col min="23" max="23" width="14.42578125" bestFit="1" customWidth="1"/>
    <col min="24" max="24" width="14.140625" customWidth="1"/>
    <col min="26" max="26" width="15.7109375" customWidth="1"/>
    <col min="27" max="27" width="13.140625" customWidth="1"/>
    <col min="28" max="28" width="17.85546875" customWidth="1"/>
    <col min="29" max="29" width="16.1406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58">
        <f>SUBTOTAL(9,I3:I6)</f>
        <v>17798354</v>
      </c>
      <c r="J1" s="58">
        <f>SUBTOTAL(9,J3:J6)</f>
        <v>17501554</v>
      </c>
      <c r="M1" s="58">
        <f>SUBTOTAL(9,M3:M6)</f>
        <v>3773961</v>
      </c>
    </row>
    <row r="2" spans="1:40" ht="60" x14ac:dyDescent="0.25">
      <c r="A2" s="2" t="s">
        <v>6</v>
      </c>
      <c r="B2" s="2" t="s">
        <v>40</v>
      </c>
      <c r="C2" s="2" t="s">
        <v>0</v>
      </c>
      <c r="D2" s="2" t="s">
        <v>41</v>
      </c>
      <c r="E2" s="51" t="s">
        <v>42</v>
      </c>
      <c r="F2" s="2" t="s">
        <v>43</v>
      </c>
      <c r="G2" s="2" t="s">
        <v>44</v>
      </c>
      <c r="H2" s="2" t="s">
        <v>45</v>
      </c>
      <c r="I2" s="52" t="s">
        <v>46</v>
      </c>
      <c r="J2" s="52" t="s">
        <v>47</v>
      </c>
      <c r="K2" s="2" t="s">
        <v>48</v>
      </c>
      <c r="L2" s="53" t="s">
        <v>49</v>
      </c>
      <c r="M2" s="54" t="s">
        <v>50</v>
      </c>
      <c r="N2" s="53" t="s">
        <v>51</v>
      </c>
      <c r="O2" s="2" t="s">
        <v>52</v>
      </c>
      <c r="P2" s="52" t="s">
        <v>53</v>
      </c>
      <c r="Q2" s="55" t="s">
        <v>54</v>
      </c>
      <c r="R2" s="55" t="s">
        <v>55</v>
      </c>
      <c r="S2" s="52" t="s">
        <v>56</v>
      </c>
      <c r="T2" s="52" t="s">
        <v>57</v>
      </c>
      <c r="U2" s="56" t="s">
        <v>58</v>
      </c>
      <c r="V2" s="56" t="s">
        <v>59</v>
      </c>
      <c r="W2" s="56" t="s">
        <v>60</v>
      </c>
      <c r="X2" s="56" t="s">
        <v>61</v>
      </c>
      <c r="Y2" s="52" t="s">
        <v>62</v>
      </c>
      <c r="Z2" s="54" t="s">
        <v>63</v>
      </c>
      <c r="AA2" s="54" t="s">
        <v>64</v>
      </c>
      <c r="AB2" s="53" t="s">
        <v>65</v>
      </c>
      <c r="AC2" s="53" t="s">
        <v>66</v>
      </c>
      <c r="AD2" s="2" t="s">
        <v>67</v>
      </c>
      <c r="AE2" s="2" t="s">
        <v>68</v>
      </c>
      <c r="AF2" s="51" t="s">
        <v>69</v>
      </c>
      <c r="AG2" s="2" t="s">
        <v>70</v>
      </c>
      <c r="AH2" s="2" t="s">
        <v>71</v>
      </c>
      <c r="AI2" s="2" t="s">
        <v>72</v>
      </c>
      <c r="AJ2" s="2" t="s">
        <v>73</v>
      </c>
      <c r="AK2" s="2" t="s">
        <v>74</v>
      </c>
      <c r="AL2" s="52" t="s">
        <v>75</v>
      </c>
      <c r="AM2" s="52" t="s">
        <v>76</v>
      </c>
      <c r="AN2" s="2" t="s">
        <v>77</v>
      </c>
    </row>
    <row r="3" spans="1:40" x14ac:dyDescent="0.25">
      <c r="A3" s="1">
        <v>805019877</v>
      </c>
      <c r="B3" s="1" t="s">
        <v>11</v>
      </c>
      <c r="C3" s="1" t="s">
        <v>12</v>
      </c>
      <c r="D3" s="1">
        <v>7115</v>
      </c>
      <c r="E3" s="1" t="s">
        <v>78</v>
      </c>
      <c r="F3" s="1"/>
      <c r="G3" s="1"/>
      <c r="H3" s="4">
        <v>45040</v>
      </c>
      <c r="I3" s="5">
        <v>7676945</v>
      </c>
      <c r="J3" s="5">
        <v>7560145</v>
      </c>
      <c r="K3" s="1" t="s">
        <v>79</v>
      </c>
      <c r="L3" s="1" t="s">
        <v>80</v>
      </c>
      <c r="M3" s="5"/>
      <c r="N3" s="1"/>
      <c r="O3" s="1" t="s">
        <v>81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1"/>
      <c r="W3" s="5">
        <v>0</v>
      </c>
      <c r="X3" s="1"/>
      <c r="Y3" s="5">
        <v>0</v>
      </c>
      <c r="Z3" s="5">
        <v>0</v>
      </c>
      <c r="AA3" s="5">
        <v>0</v>
      </c>
      <c r="AB3" s="1"/>
      <c r="AC3" s="1"/>
      <c r="AD3" s="4">
        <v>45040</v>
      </c>
      <c r="AE3" s="1"/>
      <c r="AF3" s="1"/>
      <c r="AG3" s="1"/>
      <c r="AH3" s="1"/>
      <c r="AI3" s="1"/>
      <c r="AJ3" s="1"/>
      <c r="AK3" s="1"/>
      <c r="AL3" s="5">
        <v>0</v>
      </c>
      <c r="AM3" s="5">
        <v>0</v>
      </c>
      <c r="AN3" s="4">
        <v>45046</v>
      </c>
    </row>
    <row r="4" spans="1:40" x14ac:dyDescent="0.25">
      <c r="A4" s="1">
        <v>805019877</v>
      </c>
      <c r="B4" s="1" t="s">
        <v>11</v>
      </c>
      <c r="C4" s="1" t="s">
        <v>12</v>
      </c>
      <c r="D4" s="1">
        <v>6930</v>
      </c>
      <c r="E4" s="1" t="s">
        <v>82</v>
      </c>
      <c r="F4" s="1" t="s">
        <v>12</v>
      </c>
      <c r="G4" s="1">
        <v>6930</v>
      </c>
      <c r="H4" s="4">
        <v>45012</v>
      </c>
      <c r="I4" s="5">
        <v>1340689</v>
      </c>
      <c r="J4" s="5">
        <v>1340689</v>
      </c>
      <c r="K4" s="1" t="s">
        <v>83</v>
      </c>
      <c r="L4" s="1" t="s">
        <v>88</v>
      </c>
      <c r="M4" s="5"/>
      <c r="N4" s="1"/>
      <c r="O4" s="1" t="s">
        <v>84</v>
      </c>
      <c r="P4" s="5">
        <v>1340689</v>
      </c>
      <c r="Q4" s="5">
        <v>0</v>
      </c>
      <c r="R4" s="5">
        <v>0</v>
      </c>
      <c r="S4" s="5">
        <v>0</v>
      </c>
      <c r="T4" s="5">
        <v>1340689</v>
      </c>
      <c r="U4" s="5">
        <v>0</v>
      </c>
      <c r="V4" s="1"/>
      <c r="W4" s="5">
        <v>0</v>
      </c>
      <c r="X4" s="1"/>
      <c r="Y4" s="5">
        <v>0</v>
      </c>
      <c r="Z4" s="5">
        <v>0</v>
      </c>
      <c r="AA4" s="5">
        <v>0</v>
      </c>
      <c r="AB4" s="1"/>
      <c r="AC4" s="1"/>
      <c r="AD4" s="4">
        <v>45026</v>
      </c>
      <c r="AE4" s="1"/>
      <c r="AF4" s="1">
        <v>2</v>
      </c>
      <c r="AG4" s="1"/>
      <c r="AH4" s="1"/>
      <c r="AI4" s="1">
        <v>1</v>
      </c>
      <c r="AJ4" s="1">
        <v>20230430</v>
      </c>
      <c r="AK4" s="1">
        <v>20230410</v>
      </c>
      <c r="AL4" s="5">
        <v>1340689</v>
      </c>
      <c r="AM4" s="5">
        <v>0</v>
      </c>
      <c r="AN4" s="4">
        <v>45046</v>
      </c>
    </row>
    <row r="5" spans="1:40" x14ac:dyDescent="0.25">
      <c r="A5" s="1">
        <v>805019877</v>
      </c>
      <c r="B5" s="1" t="s">
        <v>11</v>
      </c>
      <c r="C5" s="1" t="s">
        <v>12</v>
      </c>
      <c r="D5" s="1">
        <v>6427</v>
      </c>
      <c r="E5" s="1" t="s">
        <v>85</v>
      </c>
      <c r="F5" s="1" t="s">
        <v>12</v>
      </c>
      <c r="G5" s="1">
        <v>6427</v>
      </c>
      <c r="H5" s="4">
        <v>44980</v>
      </c>
      <c r="I5" s="5">
        <v>3893430</v>
      </c>
      <c r="J5" s="5">
        <v>3851830</v>
      </c>
      <c r="K5" s="1" t="s">
        <v>86</v>
      </c>
      <c r="L5" s="1" t="s">
        <v>88</v>
      </c>
      <c r="M5" s="5">
        <v>3773961</v>
      </c>
      <c r="N5" s="1">
        <v>1222243214</v>
      </c>
      <c r="O5" s="1" t="s">
        <v>84</v>
      </c>
      <c r="P5" s="5">
        <v>3851830</v>
      </c>
      <c r="Q5" s="5">
        <v>0</v>
      </c>
      <c r="R5" s="5">
        <v>0</v>
      </c>
      <c r="S5" s="5">
        <v>0</v>
      </c>
      <c r="T5" s="5">
        <v>3851830</v>
      </c>
      <c r="U5" s="5">
        <v>0</v>
      </c>
      <c r="V5" s="1"/>
      <c r="W5" s="5">
        <v>0</v>
      </c>
      <c r="X5" s="1"/>
      <c r="Y5" s="5">
        <v>0</v>
      </c>
      <c r="Z5" s="5">
        <v>0</v>
      </c>
      <c r="AA5" s="5">
        <v>0</v>
      </c>
      <c r="AB5" s="1"/>
      <c r="AC5" s="1"/>
      <c r="AD5" s="4">
        <v>44991</v>
      </c>
      <c r="AE5" s="1"/>
      <c r="AF5" s="1">
        <v>2</v>
      </c>
      <c r="AG5" s="1"/>
      <c r="AH5" s="1"/>
      <c r="AI5" s="1">
        <v>1</v>
      </c>
      <c r="AJ5" s="1">
        <v>20230330</v>
      </c>
      <c r="AK5" s="1">
        <v>20230306</v>
      </c>
      <c r="AL5" s="5">
        <v>3851830</v>
      </c>
      <c r="AM5" s="5">
        <v>0</v>
      </c>
      <c r="AN5" s="4">
        <v>45046</v>
      </c>
    </row>
    <row r="6" spans="1:40" x14ac:dyDescent="0.25">
      <c r="A6" s="1">
        <v>805019877</v>
      </c>
      <c r="B6" s="1" t="s">
        <v>11</v>
      </c>
      <c r="C6" s="1" t="s">
        <v>12</v>
      </c>
      <c r="D6" s="1">
        <v>6929</v>
      </c>
      <c r="E6" s="1" t="s">
        <v>87</v>
      </c>
      <c r="F6" s="1" t="s">
        <v>12</v>
      </c>
      <c r="G6" s="1">
        <v>6929</v>
      </c>
      <c r="H6" s="4">
        <v>45012</v>
      </c>
      <c r="I6" s="5">
        <v>4887290</v>
      </c>
      <c r="J6" s="5">
        <v>4748890</v>
      </c>
      <c r="K6" s="1" t="s">
        <v>86</v>
      </c>
      <c r="L6" s="1" t="s">
        <v>88</v>
      </c>
      <c r="M6" s="5"/>
      <c r="N6" s="1"/>
      <c r="O6" s="1" t="s">
        <v>84</v>
      </c>
      <c r="P6" s="5">
        <v>4748890</v>
      </c>
      <c r="Q6" s="5">
        <v>0</v>
      </c>
      <c r="R6" s="5">
        <v>0</v>
      </c>
      <c r="S6" s="5">
        <v>0</v>
      </c>
      <c r="T6" s="5">
        <v>4748890</v>
      </c>
      <c r="U6" s="5">
        <v>0</v>
      </c>
      <c r="V6" s="1"/>
      <c r="W6" s="5">
        <v>0</v>
      </c>
      <c r="X6" s="1"/>
      <c r="Y6" s="5">
        <v>0</v>
      </c>
      <c r="Z6" s="5">
        <v>0</v>
      </c>
      <c r="AA6" s="5">
        <v>0</v>
      </c>
      <c r="AB6" s="1"/>
      <c r="AC6" s="1"/>
      <c r="AD6" s="4">
        <v>45026</v>
      </c>
      <c r="AE6" s="1"/>
      <c r="AF6" s="1">
        <v>2</v>
      </c>
      <c r="AG6" s="1"/>
      <c r="AH6" s="1"/>
      <c r="AI6" s="1">
        <v>1</v>
      </c>
      <c r="AJ6" s="1">
        <v>20230430</v>
      </c>
      <c r="AK6" s="1">
        <v>20230410</v>
      </c>
      <c r="AL6" s="5">
        <v>4748890</v>
      </c>
      <c r="AM6" s="5">
        <v>0</v>
      </c>
      <c r="AN6" s="4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6"/>
  <sheetViews>
    <sheetView showGridLines="0" zoomScale="73" zoomScaleNormal="73" workbookViewId="0">
      <selection activeCell="E30" sqref="E30"/>
    </sheetView>
  </sheetViews>
  <sheetFormatPr baseColWidth="10" defaultRowHeight="15" x14ac:dyDescent="0.25"/>
  <cols>
    <col min="2" max="2" width="47" bestFit="1" customWidth="1"/>
    <col min="3" max="3" width="12.7109375" style="59" bestFit="1" customWidth="1"/>
    <col min="4" max="4" width="15.140625" style="57" bestFit="1" customWidth="1"/>
  </cols>
  <sheetData>
    <row r="3" spans="2:4" x14ac:dyDescent="0.25">
      <c r="B3" s="60" t="s">
        <v>90</v>
      </c>
      <c r="C3" s="66" t="s">
        <v>91</v>
      </c>
      <c r="D3" s="61" t="s">
        <v>92</v>
      </c>
    </row>
    <row r="4" spans="2:4" x14ac:dyDescent="0.25">
      <c r="B4" s="62" t="s">
        <v>80</v>
      </c>
      <c r="C4" s="67">
        <v>1</v>
      </c>
      <c r="D4" s="63">
        <v>7560145</v>
      </c>
    </row>
    <row r="5" spans="2:4" x14ac:dyDescent="0.25">
      <c r="B5" s="62" t="s">
        <v>88</v>
      </c>
      <c r="C5" s="67">
        <v>3</v>
      </c>
      <c r="D5" s="63">
        <v>9941409</v>
      </c>
    </row>
    <row r="6" spans="2:4" x14ac:dyDescent="0.25">
      <c r="B6" s="64" t="s">
        <v>89</v>
      </c>
      <c r="C6" s="68">
        <v>4</v>
      </c>
      <c r="D6" s="65">
        <v>17501554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O22" sqref="O2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17</v>
      </c>
      <c r="E2" s="13"/>
      <c r="F2" s="13"/>
      <c r="G2" s="13"/>
      <c r="H2" s="13"/>
      <c r="I2" s="14"/>
      <c r="J2" s="15" t="s">
        <v>18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19</v>
      </c>
      <c r="E4" s="13"/>
      <c r="F4" s="13"/>
      <c r="G4" s="13"/>
      <c r="H4" s="13"/>
      <c r="I4" s="14"/>
      <c r="J4" s="15" t="s">
        <v>20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93</v>
      </c>
      <c r="J12" s="29"/>
    </row>
    <row r="13" spans="2:10" x14ac:dyDescent="0.2">
      <c r="B13" s="28"/>
      <c r="C13" s="30" t="s">
        <v>94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95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22</v>
      </c>
      <c r="D17" s="31"/>
      <c r="H17" s="33" t="s">
        <v>23</v>
      </c>
      <c r="I17" s="33" t="s">
        <v>24</v>
      </c>
      <c r="J17" s="29"/>
    </row>
    <row r="18" spans="2:10" x14ac:dyDescent="0.2">
      <c r="B18" s="28"/>
      <c r="C18" s="30" t="s">
        <v>25</v>
      </c>
      <c r="D18" s="30"/>
      <c r="E18" s="30"/>
      <c r="F18" s="30"/>
      <c r="H18" s="34">
        <v>4</v>
      </c>
      <c r="I18" s="69">
        <v>17501554</v>
      </c>
      <c r="J18" s="29"/>
    </row>
    <row r="19" spans="2:10" x14ac:dyDescent="0.2">
      <c r="B19" s="28"/>
      <c r="C19" s="9" t="s">
        <v>26</v>
      </c>
      <c r="H19" s="35">
        <v>0</v>
      </c>
      <c r="I19" s="36">
        <v>0</v>
      </c>
      <c r="J19" s="29"/>
    </row>
    <row r="20" spans="2:10" x14ac:dyDescent="0.2">
      <c r="B20" s="28"/>
      <c r="C20" s="9" t="s">
        <v>27</v>
      </c>
      <c r="H20" s="35">
        <v>0</v>
      </c>
      <c r="I20" s="36">
        <v>0</v>
      </c>
      <c r="J20" s="29"/>
    </row>
    <row r="21" spans="2:10" x14ac:dyDescent="0.2">
      <c r="B21" s="28"/>
      <c r="C21" s="9" t="s">
        <v>28</v>
      </c>
      <c r="H21" s="35">
        <v>1</v>
      </c>
      <c r="I21" s="37">
        <v>7560145</v>
      </c>
      <c r="J21" s="29"/>
    </row>
    <row r="22" spans="2:10" x14ac:dyDescent="0.2">
      <c r="B22" s="28"/>
      <c r="C22" s="9" t="s">
        <v>29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30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31</v>
      </c>
      <c r="D24" s="30"/>
      <c r="E24" s="30"/>
      <c r="F24" s="30"/>
      <c r="H24" s="34">
        <f>H19+H20+H21+H22+H23</f>
        <v>1</v>
      </c>
      <c r="I24" s="40">
        <f>I19+I20+I21+I22+I23</f>
        <v>7560145</v>
      </c>
      <c r="J24" s="29"/>
    </row>
    <row r="25" spans="2:10" x14ac:dyDescent="0.2">
      <c r="B25" s="28"/>
      <c r="C25" s="9" t="s">
        <v>32</v>
      </c>
      <c r="H25" s="35">
        <v>3</v>
      </c>
      <c r="I25" s="36">
        <v>9941409</v>
      </c>
      <c r="J25" s="29"/>
    </row>
    <row r="26" spans="2:10" ht="13.5" thickBot="1" x14ac:dyDescent="0.25">
      <c r="B26" s="28"/>
      <c r="C26" s="9" t="s">
        <v>33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34</v>
      </c>
      <c r="D27" s="30"/>
      <c r="E27" s="30"/>
      <c r="F27" s="30"/>
      <c r="H27" s="34">
        <f>H25+H26</f>
        <v>3</v>
      </c>
      <c r="I27" s="40">
        <f>I25+I26</f>
        <v>9941409</v>
      </c>
      <c r="J27" s="29"/>
    </row>
    <row r="28" spans="2:10" ht="13.5" thickBot="1" x14ac:dyDescent="0.25">
      <c r="B28" s="28"/>
      <c r="C28" s="9" t="s">
        <v>35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36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37</v>
      </c>
      <c r="D31" s="30"/>
      <c r="H31" s="42">
        <f>H24+H27+H29</f>
        <v>4</v>
      </c>
      <c r="I31" s="43">
        <f>I24+I27+I29</f>
        <v>17501554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96</v>
      </c>
      <c r="D36" s="45"/>
      <c r="G36" s="46" t="s">
        <v>38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97</v>
      </c>
      <c r="G38" s="47" t="s">
        <v>39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2023-05-08T14:37:28Z</cp:lastPrinted>
  <dcterms:created xsi:type="dcterms:W3CDTF">2022-06-01T14:39:12Z</dcterms:created>
  <dcterms:modified xsi:type="dcterms:W3CDTF">2023-05-08T14:39:33Z</dcterms:modified>
</cp:coreProperties>
</file>