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OPORTUNIDAD DE VIDA SAS\"/>
    </mc:Choice>
  </mc:AlternateContent>
  <bookViews>
    <workbookView xWindow="0" yWindow="0" windowWidth="20490" windowHeight="7455" activeTab="3"/>
  </bookViews>
  <sheets>
    <sheet name="INFO IPS" sheetId="1" r:id="rId1"/>
    <sheet name="ESTADO DE CADA FACTURA " sheetId="3" r:id="rId2"/>
    <sheet name="TD" sheetId="4" r:id="rId3"/>
    <sheet name="FOR-CSA-018" sheetId="2" r:id="rId4"/>
  </sheet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I1" i="3" l="1"/>
  <c r="H1" i="3"/>
  <c r="I30" i="2" l="1"/>
  <c r="H30" i="2"/>
  <c r="I28" i="2"/>
  <c r="H28" i="2"/>
  <c r="I24" i="2"/>
  <c r="I32" i="2" s="1"/>
  <c r="H24" i="2"/>
  <c r="H32" i="2" s="1"/>
  <c r="L3" i="1" l="1"/>
  <c r="L4" i="1"/>
  <c r="L2" i="1"/>
  <c r="J3" i="1"/>
  <c r="J4" i="1"/>
  <c r="J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<sst xmlns="http://schemas.openxmlformats.org/spreadsheetml/2006/main" count="88" uniqueCount="69">
  <si>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</si>
  <si>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</si>
  <si>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</si>
  <si>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</si>
  <si>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</si>
  <si>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</si>
  <si>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</si>
  <si>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</si>
  <si>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</si>
  <si>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</si>
  <si>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</si>
  <si>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</si>
  <si>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</si>
  <si>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OPORTUNIDAD DE VIDA SAS</t>
  </si>
  <si>
    <t>OV</t>
  </si>
  <si>
    <t>N/A</t>
  </si>
  <si>
    <t>FOR-CSA-018</t>
  </si>
  <si>
    <t>HOJA 1 DE 1</t>
  </si>
  <si>
    <t>RESUMEN DE CARTERA REVISADA POR LA EPS</t>
  </si>
  <si>
    <t>VERSION 1</t>
  </si>
  <si>
    <t>SANTIAGO DE CALI , SEPTIEMBRE 26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</si>
  <si>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</si>
  <si>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</si>
  <si>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</si>
  <si>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</si>
  <si>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</si>
  <si>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</si>
  <si>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</si>
  <si>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</si>
  <si>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</si>
  <si>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</si>
  <si>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</si>
  <si>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</si>
  <si>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</si>
  <si>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</si>
  <si>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</si>
  <si>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</si>
  <si>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</si>
  <si>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</si>
  <si>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</si>
  <si>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</si>
  <si>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OPORTUNIDAD DE VIDA SAS</t>
  </si>
  <si>
    <t>NIT: 900438792</t>
  </si>
  <si>
    <t>NIT IPS</t>
  </si>
  <si>
    <t xml:space="preserve"> ENTIDAD</t>
  </si>
  <si>
    <t>Prefijo Factura</t>
  </si>
  <si>
    <t>NUMERO FACTURA</t>
  </si>
  <si>
    <t>LLAVE</t>
  </si>
  <si>
    <t>FECHA FACT IPS</t>
  </si>
  <si>
    <t>FECHA DE RADICACIÓN</t>
  </si>
  <si>
    <t>VALOR FACT IPS</t>
  </si>
  <si>
    <t>SALDO FACT IPS</t>
  </si>
  <si>
    <t>ESTADO EPS 27 SEPTIEMBRE</t>
  </si>
  <si>
    <t>900438792_OV_9110</t>
  </si>
  <si>
    <t>900438792_OV_9111</t>
  </si>
  <si>
    <t>900438792_OV_9112</t>
  </si>
  <si>
    <t>VAGLO</t>
  </si>
  <si>
    <t>DEVOLUCION</t>
  </si>
  <si>
    <t>VALOR VAGLO</t>
  </si>
  <si>
    <t>DETALLE VAGLO</t>
  </si>
  <si>
    <t xml:space="preserve">SPTE INCOMPLETO/TARIFA SE DEVUELVE FACTURA AL VALIDAR SE EVI DENCIA LO SIGUIENTE : 1- SOPORTES INCOMPLETO DE LA HOSPITALZACION ANEXAR EVOLUCIONES DE LOS 3 DIAS FACTURADOS ,2-MAYOR VALOR COBRADO EN HOSPITALIZACION UNIDAD DE SALUD MENTAL TARIFA A RECONOCER DIA $101.500 FAVOR VALIDAR Y ANEXAR LO REQUER 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</si>
  <si>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INCOMPLETO/TARIFA SE DEVUELVE FACTURA AL VALIDAR SE EVI DENCIA LO SIGUIENTE : 1- SOPORTES INCOMPLETO DE LA HOSPITALZACION ANEXAR EVOLUCIONES DE LOS 2DIAS FACTURADOS ,2-MAYOR VALOR COBRADO EN HOSPITALIZACION UNIDAD DE SALUD MENTAL TARI FA A RECONOCER DIA $101.500 DIA FAVOR VALIDAR Y ANEXAR LO RE QUERIDO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</si>
  <si>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INCOMPLETO/TARIFA SE DEVUELVE FACTURA AL VALIDAR SE EVI DENCIA LO SIGUIENTE : 1- SOPORTES INCOMPLETO DE LA HOSPITALZACION ANEXAR EVOLUCIONES DE LOS 4DIAS FACTURADOS ,2-MAYOR VALOR COBRADO EN HOSPITALIZACION UNIDAD DE SALUD MENTAL TARI FA A RECONOCER DIA $101.500 DIA FAVOR VALIDAR Y ANEXAR LO RE QUERIDO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</si>
  <si>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</si>
  <si>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</si>
  <si>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</si>
  <si>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</si>
  <si>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</si>
  <si>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23/09/2022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</si>
</sst>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8" formatCode="&quot;$&quot;\ #,##0;[Red]&quot;$&quot;\ #,##0"/>
    <numFmt numFmtId="169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/>
    <xf numFmtId="14" fontId="2" fillId="0" borderId="1" xfId="0" applyNumberFormat="1" applyFont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69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8" fontId="6" fillId="0" borderId="9" xfId="3" applyNumberFormat="1" applyFont="1" applyBorder="1" applyAlignment="1">
      <alignment horizontal="right"/>
    </xf>
    <xf numFmtId="168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8" fontId="7" fillId="0" borderId="13" xfId="3" applyNumberFormat="1" applyFont="1" applyBorder="1" applyAlignment="1">
      <alignment horizontal="right"/>
    </xf>
    <xf numFmtId="168" fontId="6" fillId="0" borderId="0" xfId="3" applyNumberFormat="1" applyFont="1"/>
    <xf numFmtId="168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8" fillId="0" borderId="0" xfId="2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166" fontId="0" fillId="0" borderId="1" xfId="2" applyNumberFormat="1" applyFont="1" applyBorder="1"/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9" fontId="7" fillId="0" borderId="0" xfId="3" applyNumberFormat="1" applyFont="1" applyAlignment="1">
      <alignment horizontal="right"/>
    </xf>
    <xf numFmtId="166" fontId="8" fillId="3" borderId="1" xfId="2" applyNumberFormat="1" applyFont="1" applyFill="1" applyBorder="1" applyAlignment="1">
      <alignment horizontal="center" vertical="center" wrapText="1"/>
    </xf>
    <xf numFmtId="166" fontId="0" fillId="0" borderId="1" xfId="0" applyNumberFormat="1" applyBorder="1"/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44"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66" formatCode="_-* #,##0_-;\-* #,##0_-;_-* &quot;-&quot;??_-;_-@_-"/>
    </dxf>
    <dxf>
      <numFmt numFmtId="170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0" formatCode="_-* #,##0.0_-;\-* #,##0.0_-;_-* &quot;-&quot;??_-;_-@_-"/>
    </dxf>
    <dxf>
      <numFmt numFmtId="170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1.446341319446" createdVersion="5" refreshedVersion="5" minRefreshableVersion="3" recordCount="3">
  <cacheSource type="worksheet">
    <worksheetSource ref="A2:M5" sheet="ESTADO DE CADA FACTURA "/>
  </cacheSource>
  <cacheFields count="13">
    <cacheField name="NIT IPS" numFmtId="0">
      <sharedItems containsSemiMixedTypes="0" containsString="0" containsNumber="1" containsInteger="1" minValue="900438792" maxValue="90043879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110" maxValue="9112"/>
    </cacheField>
    <cacheField name="LLAVE" numFmtId="0">
      <sharedItems/>
    </cacheField>
    <cacheField name="FECHA FACT IPS" numFmtId="14">
      <sharedItems containsSemiMixedTypes="0" containsNonDate="0" containsDate="1" containsString="0" minDate="2022-04-08T00:00:00" maxDate="2022-04-09T00:00:00"/>
    </cacheField>
    <cacheField name="FECHA DE RADICACIÓN" numFmtId="14">
      <sharedItems containsSemiMixedTypes="0" containsNonDate="0" containsDate="1" containsString="0" minDate="2022-04-11T00:00:00" maxDate="2022-04-12T00:00:00"/>
    </cacheField>
    <cacheField name="VALOR FACT IPS" numFmtId="166">
      <sharedItems containsSemiMixedTypes="0" containsString="0" containsNumber="1" containsInteger="1" minValue="300000" maxValue="600000"/>
    </cacheField>
    <cacheField name="SALDO FACT IPS" numFmtId="166">
      <sharedItems containsSemiMixedTypes="0" containsString="0" containsNumber="1" containsInteger="1" minValue="300000" maxValue="600000" count="3">
        <n v="450000"/>
        <n v="300000"/>
        <n v="600000"/>
      </sharedItems>
    </cacheField>
    <cacheField name="ESTADO EPS 27 SEPTIEMBRE" numFmtId="0">
      <sharedItems count="1">
        <s v="FACTURA DEVUELTA"/>
      </sharedItems>
    </cacheField>
    <cacheField name="VAGLO" numFmtId="0">
      <sharedItems/>
    </cacheField>
    <cacheField name="VALOR VAGLO" numFmtId="0">
      <sharedItems containsSemiMixedTypes="0" containsString="0" containsNumber="1" containsInteger="1" minValue="300000" maxValue="600000"/>
    </cacheField>
    <cacheField name="DETALLE VAGLO" numFmtId="0">
      <sharedItems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438792"/>
    <s v="OPORTUNIDAD DE VIDA SAS"/>
    <s v="OV"/>
    <n v="9110"/>
    <s v="900438792_OV_9110"/>
    <d v="2022-04-08T00:00:00"/>
    <d v="2022-04-11T00:00:00"/>
    <n v="450000"/>
    <x v="0"/>
    <x v="0"/>
    <s v="DEVOLUCION"/>
    <n v="450000"/>
    <s v="SPTE INCOMPLETO/TARIFA SE DEVUELVE FACTURA AL VALIDAR SE EVI DENCIA LO SIGUIENTE : 1- SOPORTES INCOMPLETO DE LA HOSPITALZACION ANEXAR EVOLUCIONES DE LOS 3 DIAS FACTURADOS ,2-MAYOR VALOR COBRADO EN HOSPITALIZACION UNIDAD DE SALUD MENTAL TARIFA A RECONOCER DIA $101.500 FAVOR VALIDAR Y ANEXAR LO REQUER 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</r>
  <r>
    <n v="900438792"/>
    <s v="OPORTUNIDAD DE VIDA SAS"/>
    <s v="OV"/>
    <n v="9111"/>
    <s v="900438792_OV_9111"/>
    <d v="2022-04-08T00:00:00"/>
    <d v="2022-04-11T00:00:00"/>
    <n v="300000"/>
    <x v="1"/>
    <x v="0"/>
    <s v="DEVOLUCION"/>
    <n v="300000"/>
    <s v="SPTE INCOMPLETO/TARIFA SE DEVUELVE FACTURA AL VALIDAR SE EVI DENCIA LO SIGUIENTE : 1- SOPORTES INCOMPLETO DE LA HOSPITALZACION ANEXAR EVOLUCIONES DE LOS 2DIAS FACTURADOS ,2-MAYOR VALOR COBRADO EN HOSPITALIZACION UNIDAD DE SALUD MENTAL TARI FA A RECONOCER DIA $101.500 DIA FAVOR VALIDAR Y ANEXAR LO RE QUER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</r>
  <r>
    <n v="900438792"/>
    <s v="OPORTUNIDAD DE VIDA SAS"/>
    <s v="OV"/>
    <n v="9112"/>
    <s v="900438792_OV_9112"/>
    <d v="2022-04-08T00:00:00"/>
    <d v="2022-04-11T00:00:00"/>
    <n v="600000"/>
    <x v="2"/>
    <x v="0"/>
    <s v="DEVOLUCION"/>
    <n v="600000"/>
    <s v="SPTE INCOMPLETO/TARIFA SE DEVUELVE FACTURA AL VALIDAR SE EVI DENCIA LO SIGUIENTE : 1- SOPORTES INCOMPLETO DE LA HOSPITALZACION ANEXAR EVOLUCIONES DE LOS 4DIAS FACTURADOS ,2-MAYOR VALOR COBRADO EN HOSPITALIZACION UNIDAD DE SALUD MENTAL TARI FA A RECONOCER DIA $101.500 DIA FAVOR VALIDAR Y ANEXAR LO RE QUER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3">
    <pivotField showAll="0"/>
    <pivotField showAll="0"/>
    <pivotField showAll="0"/>
    <pivotField showAll="0"/>
    <pivotField showAll="0"/>
    <pivotField numFmtId="14" showAll="0"/>
    <pivotField numFmtId="14" showAll="0"/>
    <pivotField numFmtId="166" showAll="0"/>
    <pivotField dataField="1" numFmtId="166" showAll="0"/>
    <pivotField axis="axisRow" showAll="0">
      <items count="2">
        <item x="0"/>
        <item t="default"/>
      </items>
    </pivotField>
    <pivotField showAll="0"/>
    <pivotField showAll="0"/>
    <pivotField showAll="0"/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9" baseItem="0"/>
    <dataField name="Saldo Facturas" fld="8" baseField="0" baseItem="0" numFmtId="166"/>
  </dataFields>
  <formats count="10">
    <format dxfId="43">
      <pivotArea type="all" dataOnly="0" outline="0" fieldPosition="0"/>
    </format>
    <format dxfId="42">
      <pivotArea outline="0" collapsedLevelsAreSubtotals="1" fieldPosition="0"/>
    </format>
    <format dxfId="41">
      <pivotArea field="9" type="button" dataOnly="0" labelOnly="1" outline="0" axis="axisRow" fieldPosition="0"/>
    </format>
    <format dxfId="40">
      <pivotArea dataOnly="0" labelOnly="1" fieldPosition="0">
        <references count="1">
          <reference field="9" count="0"/>
        </references>
      </pivotArea>
    </format>
    <format dxfId="39">
      <pivotArea dataOnly="0" labelOnly="1" grandRow="1" outline="0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L12" sqref="L12"/>
    </sheetView>
  </sheetViews>
  <sheetFormatPr baseColWidth="10" defaultRowHeight="15" x14ac:dyDescent="0.25"/>
  <cols>
    <col min="1" max="1" width="13.7109375" customWidth="1"/>
    <col min="3" max="3" width="25.85546875" bestFit="1" customWidth="1"/>
    <col min="4" max="4" width="17.85546875" customWidth="1"/>
    <col min="6" max="6" width="10" style="11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12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7" t="s">
        <v>12</v>
      </c>
      <c r="B2" s="7">
        <v>900438792</v>
      </c>
      <c r="C2" s="7" t="s">
        <v>13</v>
      </c>
      <c r="D2" s="7" t="s">
        <v>14</v>
      </c>
      <c r="E2" s="7">
        <v>9110</v>
      </c>
      <c r="F2" s="10">
        <v>44659</v>
      </c>
      <c r="G2" s="6">
        <v>44662</v>
      </c>
      <c r="H2" s="8">
        <v>450000</v>
      </c>
      <c r="I2" s="7" t="s">
        <v>15</v>
      </c>
      <c r="J2" s="9">
        <f>+H2</f>
        <v>450000</v>
      </c>
      <c r="K2" s="7">
        <v>0</v>
      </c>
      <c r="L2" s="9">
        <f>+J2-K2</f>
        <v>450000</v>
      </c>
    </row>
    <row r="3" spans="1:12" x14ac:dyDescent="0.25">
      <c r="A3" s="7" t="s">
        <v>12</v>
      </c>
      <c r="B3" s="7">
        <v>900438792</v>
      </c>
      <c r="C3" s="7" t="s">
        <v>13</v>
      </c>
      <c r="D3" s="7" t="s">
        <v>14</v>
      </c>
      <c r="E3" s="7">
        <v>9111</v>
      </c>
      <c r="F3" s="10">
        <v>44659</v>
      </c>
      <c r="G3" s="6">
        <v>44662</v>
      </c>
      <c r="H3" s="8">
        <v>300000</v>
      </c>
      <c r="I3" s="7" t="s">
        <v>15</v>
      </c>
      <c r="J3" s="9">
        <f t="shared" ref="J3:J4" si="0">+H3</f>
        <v>300000</v>
      </c>
      <c r="K3" s="7">
        <v>0</v>
      </c>
      <c r="L3" s="9">
        <f t="shared" ref="L3:L4" si="1">+J3-K3</f>
        <v>300000</v>
      </c>
    </row>
    <row r="4" spans="1:12" x14ac:dyDescent="0.25">
      <c r="A4" s="7" t="s">
        <v>12</v>
      </c>
      <c r="B4" s="7">
        <v>900438792</v>
      </c>
      <c r="C4" s="7" t="s">
        <v>13</v>
      </c>
      <c r="D4" s="7" t="s">
        <v>14</v>
      </c>
      <c r="E4" s="7">
        <v>9112</v>
      </c>
      <c r="F4" s="10">
        <v>44659</v>
      </c>
      <c r="G4" s="6">
        <v>44662</v>
      </c>
      <c r="H4" s="8">
        <v>600000</v>
      </c>
      <c r="I4" s="7" t="s">
        <v>15</v>
      </c>
      <c r="J4" s="9">
        <f t="shared" si="0"/>
        <v>600000</v>
      </c>
      <c r="K4" s="7">
        <v>0</v>
      </c>
      <c r="L4" s="9">
        <f t="shared" si="1"/>
        <v>600000</v>
      </c>
    </row>
    <row r="5" spans="1:12" x14ac:dyDescent="0.25">
      <c r="A5" s="5"/>
      <c r="B5" s="5"/>
      <c r="C5" s="5"/>
      <c r="D5" s="5"/>
      <c r="E5" s="5"/>
      <c r="F5" s="6"/>
      <c r="G5" s="5"/>
      <c r="H5" s="5"/>
      <c r="I5" s="5"/>
      <c r="J5" s="5"/>
      <c r="K5" s="5"/>
      <c r="L5" s="66">
        <f>SUM(L2:L4)</f>
        <v>1350000</v>
      </c>
    </row>
    <row r="6" spans="1:12" x14ac:dyDescent="0.25">
      <c r="A6" s="5"/>
      <c r="B6" s="5"/>
      <c r="C6" s="5"/>
      <c r="D6" s="5"/>
      <c r="E6" s="5"/>
      <c r="F6" s="6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6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6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6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F1048576 G1 G5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I1" sqref="I1"/>
    </sheetView>
  </sheetViews>
  <sheetFormatPr baseColWidth="10" defaultRowHeight="15" x14ac:dyDescent="0.25"/>
  <cols>
    <col min="2" max="2" width="25.85546875" bestFit="1" customWidth="1"/>
    <col min="5" max="5" width="18.85546875" bestFit="1" customWidth="1"/>
    <col min="8" max="9" width="13.140625" style="57" bestFit="1" customWidth="1"/>
    <col min="10" max="10" width="18.7109375" bestFit="1" customWidth="1"/>
    <col min="11" max="11" width="13.140625" customWidth="1"/>
    <col min="12" max="12" width="11.42578125" style="57"/>
    <col min="13" max="13" width="21.42578125" customWidth="1"/>
  </cols>
  <sheetData>
    <row r="1" spans="1:13" x14ac:dyDescent="0.25">
      <c r="H1" s="58">
        <f>SUBTOTAL(9,H3:H5)</f>
        <v>1350000</v>
      </c>
      <c r="I1" s="58">
        <f>SUBTOTAL(9,I3:I5)</f>
        <v>1350000</v>
      </c>
    </row>
    <row r="2" spans="1:13" ht="45" x14ac:dyDescent="0.25">
      <c r="A2" s="53" t="s">
        <v>43</v>
      </c>
      <c r="B2" s="53" t="s">
        <v>44</v>
      </c>
      <c r="C2" s="53" t="s">
        <v>45</v>
      </c>
      <c r="D2" s="53" t="s">
        <v>46</v>
      </c>
      <c r="E2" s="54" t="s">
        <v>47</v>
      </c>
      <c r="F2" s="53" t="s">
        <v>48</v>
      </c>
      <c r="G2" s="53" t="s">
        <v>49</v>
      </c>
      <c r="H2" s="55" t="s">
        <v>50</v>
      </c>
      <c r="I2" s="55" t="s">
        <v>51</v>
      </c>
      <c r="J2" s="56" t="s">
        <v>52</v>
      </c>
      <c r="K2" s="56" t="s">
        <v>56</v>
      </c>
      <c r="L2" s="65" t="s">
        <v>58</v>
      </c>
      <c r="M2" s="56" t="s">
        <v>59</v>
      </c>
    </row>
    <row r="3" spans="1:13" x14ac:dyDescent="0.25">
      <c r="A3" s="5">
        <v>900438792</v>
      </c>
      <c r="B3" s="5" t="s">
        <v>13</v>
      </c>
      <c r="C3" s="5" t="s">
        <v>14</v>
      </c>
      <c r="D3" s="5">
        <v>9110</v>
      </c>
      <c r="E3" s="5" t="s">
        <v>53</v>
      </c>
      <c r="F3" s="10">
        <v>44659</v>
      </c>
      <c r="G3" s="6">
        <v>44662</v>
      </c>
      <c r="H3" s="8">
        <v>450000</v>
      </c>
      <c r="I3" s="8">
        <v>450000</v>
      </c>
      <c r="J3" s="5" t="s">
        <v>63</v>
      </c>
      <c r="K3" s="5" t="s">
        <v>57</v>
      </c>
      <c r="L3" s="61">
        <v>450000</v>
      </c>
      <c r="M3" s="5" t="s">
        <v>60</v>
      </c>
    </row>
    <row r="4" spans="1:13" x14ac:dyDescent="0.25">
      <c r="A4" s="5">
        <v>900438792</v>
      </c>
      <c r="B4" s="5" t="s">
        <v>13</v>
      </c>
      <c r="C4" s="5" t="s">
        <v>14</v>
      </c>
      <c r="D4" s="5">
        <v>9111</v>
      </c>
      <c r="E4" s="5" t="s">
        <v>54</v>
      </c>
      <c r="F4" s="10">
        <v>44659</v>
      </c>
      <c r="G4" s="6">
        <v>44662</v>
      </c>
      <c r="H4" s="8">
        <v>300000</v>
      </c>
      <c r="I4" s="8">
        <v>300000</v>
      </c>
      <c r="J4" s="5" t="s">
        <v>63</v>
      </c>
      <c r="K4" s="5" t="s">
        <v>57</v>
      </c>
      <c r="L4" s="61">
        <v>300000</v>
      </c>
      <c r="M4" s="5" t="s">
        <v>61</v>
      </c>
    </row>
    <row r="5" spans="1:13" x14ac:dyDescent="0.25">
      <c r="A5" s="5">
        <v>900438792</v>
      </c>
      <c r="B5" s="5" t="s">
        <v>13</v>
      </c>
      <c r="C5" s="5" t="s">
        <v>14</v>
      </c>
      <c r="D5" s="5">
        <v>9112</v>
      </c>
      <c r="E5" s="5" t="s">
        <v>55</v>
      </c>
      <c r="F5" s="10">
        <v>44659</v>
      </c>
      <c r="G5" s="6">
        <v>44662</v>
      </c>
      <c r="H5" s="8">
        <v>600000</v>
      </c>
      <c r="I5" s="8">
        <v>600000</v>
      </c>
      <c r="J5" s="5" t="s">
        <v>63</v>
      </c>
      <c r="K5" s="5" t="s">
        <v>57</v>
      </c>
      <c r="L5" s="61">
        <v>600000</v>
      </c>
      <c r="M5" s="5" t="s">
        <v>62</v>
      </c>
    </row>
  </sheetData>
  <dataValidations disablePrompts="1" count="1">
    <dataValidation type="date" allowBlank="1" showInputMessage="1" showErrorMessage="1" sqref="F3:F5">
      <formula1>36526</formula1>
      <formula2>44656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H19" sqref="H19"/>
    </sheetView>
  </sheetViews>
  <sheetFormatPr baseColWidth="10" defaultRowHeight="15" x14ac:dyDescent="0.25"/>
  <cols>
    <col min="1" max="1" width="18.7109375" bestFit="1" customWidth="1"/>
    <col min="2" max="2" width="12.7109375" style="63" bestFit="1" customWidth="1"/>
    <col min="3" max="3" width="15" style="57" bestFit="1" customWidth="1"/>
  </cols>
  <sheetData>
    <row r="3" spans="1:3" x14ac:dyDescent="0.25">
      <c r="A3" s="59" t="s">
        <v>65</v>
      </c>
      <c r="B3" s="7" t="s">
        <v>66</v>
      </c>
      <c r="C3" s="61" t="s">
        <v>67</v>
      </c>
    </row>
    <row r="4" spans="1:3" x14ac:dyDescent="0.25">
      <c r="A4" s="60" t="s">
        <v>63</v>
      </c>
      <c r="B4" s="62">
        <v>3</v>
      </c>
      <c r="C4" s="61">
        <v>1350000</v>
      </c>
    </row>
    <row r="5" spans="1:3" x14ac:dyDescent="0.25">
      <c r="A5" s="60" t="s">
        <v>64</v>
      </c>
      <c r="B5" s="62">
        <v>3</v>
      </c>
      <c r="C5" s="61">
        <v>1350000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20" sqref="M20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16</v>
      </c>
      <c r="E2" s="17"/>
      <c r="F2" s="17"/>
      <c r="G2" s="17"/>
      <c r="H2" s="17"/>
      <c r="I2" s="18"/>
      <c r="J2" s="19" t="s">
        <v>17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18</v>
      </c>
      <c r="E4" s="17"/>
      <c r="F4" s="17"/>
      <c r="G4" s="17"/>
      <c r="H4" s="17"/>
      <c r="I4" s="18"/>
      <c r="J4" s="19" t="s">
        <v>19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20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35" t="s">
        <v>41</v>
      </c>
      <c r="J12" s="33"/>
    </row>
    <row r="13" spans="2:10" x14ac:dyDescent="0.2">
      <c r="B13" s="32"/>
      <c r="C13" s="35" t="s">
        <v>42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68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21</v>
      </c>
      <c r="D17" s="34"/>
      <c r="H17" s="37" t="s">
        <v>22</v>
      </c>
      <c r="I17" s="37" t="s">
        <v>23</v>
      </c>
      <c r="J17" s="33"/>
    </row>
    <row r="18" spans="2:10" x14ac:dyDescent="0.2">
      <c r="B18" s="32"/>
      <c r="C18" s="35" t="s">
        <v>24</v>
      </c>
      <c r="D18" s="35"/>
      <c r="E18" s="35"/>
      <c r="F18" s="35"/>
      <c r="H18" s="38">
        <v>3</v>
      </c>
      <c r="I18" s="64">
        <v>1350000</v>
      </c>
      <c r="J18" s="33"/>
    </row>
    <row r="19" spans="2:10" x14ac:dyDescent="0.2">
      <c r="B19" s="32"/>
      <c r="C19" s="13" t="s">
        <v>25</v>
      </c>
      <c r="H19" s="39">
        <v>0</v>
      </c>
      <c r="I19" s="40">
        <v>0</v>
      </c>
      <c r="J19" s="33"/>
    </row>
    <row r="20" spans="2:10" x14ac:dyDescent="0.2">
      <c r="B20" s="32"/>
      <c r="C20" s="13" t="s">
        <v>26</v>
      </c>
      <c r="H20" s="39">
        <v>3</v>
      </c>
      <c r="I20" s="40">
        <v>1350000</v>
      </c>
      <c r="J20" s="33"/>
    </row>
    <row r="21" spans="2:10" x14ac:dyDescent="0.2">
      <c r="B21" s="32"/>
      <c r="C21" s="13" t="s">
        <v>27</v>
      </c>
      <c r="H21" s="39">
        <v>0</v>
      </c>
      <c r="I21" s="41">
        <v>0</v>
      </c>
      <c r="J21" s="33"/>
    </row>
    <row r="22" spans="2:10" x14ac:dyDescent="0.2">
      <c r="B22" s="32"/>
      <c r="C22" s="13" t="s">
        <v>28</v>
      </c>
      <c r="H22" s="39">
        <v>0</v>
      </c>
      <c r="I22" s="40">
        <v>0</v>
      </c>
      <c r="J22" s="33"/>
    </row>
    <row r="23" spans="2:10" ht="13.5" thickBot="1" x14ac:dyDescent="0.25">
      <c r="B23" s="32"/>
      <c r="C23" s="13" t="s">
        <v>29</v>
      </c>
      <c r="H23" s="42">
        <v>0</v>
      </c>
      <c r="I23" s="43">
        <v>0</v>
      </c>
      <c r="J23" s="33"/>
    </row>
    <row r="24" spans="2:10" x14ac:dyDescent="0.2">
      <c r="B24" s="32"/>
      <c r="C24" s="35" t="s">
        <v>30</v>
      </c>
      <c r="D24" s="35"/>
      <c r="E24" s="35"/>
      <c r="F24" s="35"/>
      <c r="H24" s="38">
        <f>H19+H20+H21+H22+H23</f>
        <v>3</v>
      </c>
      <c r="I24" s="44">
        <f>I19+I20+I21+I22+I23</f>
        <v>1350000</v>
      </c>
      <c r="J24" s="33"/>
    </row>
    <row r="25" spans="2:10" x14ac:dyDescent="0.2">
      <c r="B25" s="32"/>
      <c r="C25" s="13" t="s">
        <v>31</v>
      </c>
      <c r="H25" s="39">
        <v>0</v>
      </c>
      <c r="I25" s="40">
        <v>0</v>
      </c>
      <c r="J25" s="33"/>
    </row>
    <row r="26" spans="2:10" x14ac:dyDescent="0.2">
      <c r="B26" s="32"/>
      <c r="C26" s="13" t="s">
        <v>32</v>
      </c>
      <c r="H26" s="39">
        <v>0</v>
      </c>
      <c r="I26" s="40">
        <v>0</v>
      </c>
      <c r="J26" s="33"/>
    </row>
    <row r="27" spans="2:10" ht="13.5" thickBot="1" x14ac:dyDescent="0.25">
      <c r="B27" s="32"/>
      <c r="C27" s="13" t="s">
        <v>33</v>
      </c>
      <c r="H27" s="42">
        <v>0</v>
      </c>
      <c r="I27" s="43">
        <v>0</v>
      </c>
      <c r="J27" s="33"/>
    </row>
    <row r="28" spans="2:10" x14ac:dyDescent="0.2">
      <c r="B28" s="32"/>
      <c r="C28" s="35" t="s">
        <v>34</v>
      </c>
      <c r="D28" s="35"/>
      <c r="E28" s="35"/>
      <c r="F28" s="35"/>
      <c r="H28" s="38">
        <f>H25+H26+H27</f>
        <v>0</v>
      </c>
      <c r="I28" s="44">
        <f>I25+I26+I27</f>
        <v>0</v>
      </c>
      <c r="J28" s="33"/>
    </row>
    <row r="29" spans="2:10" ht="13.5" thickBot="1" x14ac:dyDescent="0.25">
      <c r="B29" s="32"/>
      <c r="C29" s="13" t="s">
        <v>35</v>
      </c>
      <c r="D29" s="35"/>
      <c r="E29" s="35"/>
      <c r="F29" s="35"/>
      <c r="H29" s="42">
        <v>0</v>
      </c>
      <c r="I29" s="43">
        <v>0</v>
      </c>
      <c r="J29" s="33"/>
    </row>
    <row r="30" spans="2:10" x14ac:dyDescent="0.2">
      <c r="B30" s="32"/>
      <c r="C30" s="35" t="s">
        <v>36</v>
      </c>
      <c r="D30" s="35"/>
      <c r="E30" s="35"/>
      <c r="F30" s="35"/>
      <c r="H30" s="39">
        <f>H29</f>
        <v>0</v>
      </c>
      <c r="I30" s="40">
        <f>I29</f>
        <v>0</v>
      </c>
      <c r="J30" s="33"/>
    </row>
    <row r="31" spans="2:10" x14ac:dyDescent="0.2">
      <c r="B31" s="32"/>
      <c r="C31" s="35"/>
      <c r="D31" s="35"/>
      <c r="E31" s="35"/>
      <c r="F31" s="35"/>
      <c r="H31" s="45"/>
      <c r="I31" s="44"/>
      <c r="J31" s="33"/>
    </row>
    <row r="32" spans="2:10" ht="13.5" thickBot="1" x14ac:dyDescent="0.25">
      <c r="B32" s="32"/>
      <c r="C32" s="35" t="s">
        <v>37</v>
      </c>
      <c r="D32" s="35"/>
      <c r="H32" s="46">
        <f>H24+H28+H30</f>
        <v>3</v>
      </c>
      <c r="I32" s="47">
        <f>I24+I28+I30</f>
        <v>1350000</v>
      </c>
      <c r="J32" s="33"/>
    </row>
    <row r="33" spans="2:10" ht="13.5" thickTop="1" x14ac:dyDescent="0.2">
      <c r="B33" s="32"/>
      <c r="C33" s="35"/>
      <c r="D33" s="35"/>
      <c r="H33" s="48"/>
      <c r="I33" s="40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x14ac:dyDescent="0.2">
      <c r="B36" s="32"/>
      <c r="G36" s="48"/>
      <c r="H36" s="48"/>
      <c r="I36" s="48"/>
      <c r="J36" s="33"/>
    </row>
    <row r="37" spans="2:10" ht="13.5" thickBot="1" x14ac:dyDescent="0.25">
      <c r="B37" s="32"/>
      <c r="C37" s="49"/>
      <c r="D37" s="49"/>
      <c r="G37" s="49" t="s">
        <v>38</v>
      </c>
      <c r="H37" s="49"/>
      <c r="I37" s="48"/>
      <c r="J37" s="33"/>
    </row>
    <row r="38" spans="2:10" x14ac:dyDescent="0.2">
      <c r="B38" s="32"/>
      <c r="C38" s="48" t="s">
        <v>39</v>
      </c>
      <c r="D38" s="48"/>
      <c r="G38" s="48" t="s">
        <v>40</v>
      </c>
      <c r="H38" s="48"/>
      <c r="I38" s="48"/>
      <c r="J38" s="33"/>
    </row>
    <row r="39" spans="2:10" x14ac:dyDescent="0.2">
      <c r="B39" s="32"/>
      <c r="G39" s="48"/>
      <c r="H39" s="48"/>
      <c r="I39" s="48"/>
      <c r="J39" s="33"/>
    </row>
    <row r="40" spans="2:10" x14ac:dyDescent="0.2">
      <c r="B40" s="32"/>
      <c r="G40" s="48"/>
      <c r="H40" s="48"/>
      <c r="I40" s="48"/>
      <c r="J40" s="33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2022-09-27T15:45:32Z</dcterms:modified>
</cp:coreProperties>
</file>