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hidePivotFieldList="1"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87F8C00C-DD9E-4C49-B3F0-F64C37A025C7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5" r:id="rId2"/>
    <sheet name="ESTADO DE CADA FACTURA" sheetId="4" r:id="rId3"/>
    <sheet name="FOR-CSA-018" sheetId="3" r:id="rId4"/>
  </sheets>
  <calcPr calcId="191029"/>
  <pivotCaches>
    <pivotCache cacheId="2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5" l="1"/>
  <c r="B18" i="5"/>
  <c r="B21" i="5" s="1"/>
  <c r="B16" i="5"/>
  <c r="C16" i="5"/>
  <c r="B15" i="5"/>
  <c r="C15" i="5"/>
  <c r="C14" i="5"/>
  <c r="B14" i="5"/>
  <c r="C12" i="5"/>
  <c r="B12" i="5"/>
  <c r="C23" i="5"/>
  <c r="B23" i="5"/>
  <c r="C21" i="5"/>
  <c r="AD1" i="4"/>
  <c r="AC1" i="4"/>
  <c r="AB1" i="4"/>
  <c r="AA1" i="4"/>
  <c r="Y1" i="4"/>
  <c r="W1" i="4"/>
  <c r="V1" i="4"/>
  <c r="U1" i="4"/>
  <c r="R1" i="4"/>
  <c r="L1" i="4"/>
  <c r="K1" i="4"/>
  <c r="I30" i="3"/>
  <c r="H30" i="3"/>
  <c r="I28" i="3"/>
  <c r="H28" i="3"/>
  <c r="I24" i="3"/>
  <c r="I32" i="3" s="1"/>
  <c r="H24" i="3"/>
  <c r="H32" i="3" s="1"/>
  <c r="B17" i="5" l="1"/>
  <c r="B25" i="5" s="1"/>
  <c r="C17" i="5"/>
  <c r="C25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<sst xmlns="http://schemas.openxmlformats.org/spreadsheetml/2006/main" count="188" uniqueCount="131">
  <si>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</si>
  <si>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</si>
  <si>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</si>
  <si>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</si>
  <si>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</si>
  <si>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</si>
  <si>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</si>
  <si>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</si>
  <si>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CENTRO DE ENDOSCOPIA DIGESTIVA</t>
  </si>
  <si>
    <t>PP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</si>
  <si>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</si>
  <si>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</si>
  <si>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</si>
  <si>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</si>
  <si>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</si>
  <si>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</si>
  <si>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</si>
  <si>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</si>
  <si>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</si>
  <si>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</si>
  <si>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</si>
  <si>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</si>
  <si>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</si>
  <si>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ESTADO EPS OCTUBRE 18 DEL 2022</t>
  </si>
  <si>
    <t>POR PAGAR SAP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</si>
  <si>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</si>
  <si>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</si>
  <si>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</si>
  <si>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</si>
  <si>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</si>
  <si>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</si>
  <si>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</si>
  <si>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</si>
  <si>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</si>
  <si>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</si>
  <si>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</si>
  <si>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</si>
  <si>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</si>
  <si>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</si>
  <si>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</si>
  <si>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</si>
  <si>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</si>
  <si>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</si>
  <si>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</si>
  <si>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</si>
  <si>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</si>
  <si>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</si>
  <si>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</si>
  <si>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</si>
  <si>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</si>
  <si>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</si>
  <si>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</si>
  <si>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</si>
  <si>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</si>
  <si>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</si>
  <si>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</si>
  <si>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PP_3970</t>
  </si>
  <si>
    <t>900380599_PP_3970</t>
  </si>
  <si>
    <t>A)Factura no radicada en ERP</t>
  </si>
  <si>
    <t>no_cruza</t>
  </si>
  <si>
    <t>PP_7775</t>
  </si>
  <si>
    <t>900380599_PP_7775</t>
  </si>
  <si>
    <t>B)Factura sin saldo ERP</t>
  </si>
  <si>
    <t>OK</t>
  </si>
  <si>
    <t>PP_1924</t>
  </si>
  <si>
    <t>900380599_PP_1924</t>
  </si>
  <si>
    <t>PP_6819</t>
  </si>
  <si>
    <t>900380599_PP_6819</t>
  </si>
  <si>
    <t>B)Factura sin saldo ERP/conciliar diferencia glosa aceptada</t>
  </si>
  <si>
    <t>IPS ACEPTA $ 286.524 SEGUN ACTA DE CONCILIACION.ELIZABETH FERNNDEZ</t>
  </si>
  <si>
    <t>PP_5371</t>
  </si>
  <si>
    <t>900380599_PP_5371</t>
  </si>
  <si>
    <t>D)Glosas parcial pendiente por respuesta de IPS</t>
  </si>
  <si>
    <t>GLOSA</t>
  </si>
  <si>
    <t>SE SOSTIENE OBJECCION AL VALIDAR EL NUMERO DE NAP QUE ANEXAN 213003353851222 SE VALIDA CON EL AREA DE AUTORIZACIONESS Y EL SERVICIO NO SE ENCUENTRA DIRECCIONADO PARA SU IPS POR ENDE NO SE DEBIO DE PRESTAR EL SERVICIO FAVOR VALIDAR.JENNIFER REBOLLEDO V</t>
  </si>
  <si>
    <t>NO</t>
  </si>
  <si>
    <t>PP_9217</t>
  </si>
  <si>
    <t>900380599_PP_9217</t>
  </si>
  <si>
    <t>SPTE INCOMPLETO: SE REALIZA OBJECCION NO SE EVIDENCIA SOPORTE DEL PROCEDIMIENTO DE LA PACIENTE MYRIAM AVILA MOSQUERA CC29010507 ABLACION LESION INT GRUESO .FAVOR VALIDAR.JENNIFER REBOLLEDO</t>
  </si>
  <si>
    <t>FACTURA NO RADICADA</t>
  </si>
  <si>
    <t>FOR-CSA-018</t>
  </si>
  <si>
    <t>HOJA 1 DE 1</t>
  </si>
  <si>
    <t>RESUMEN DE CARTERA REVISADA POR LA EPS</t>
  </si>
  <si>
    <t>VERSION 1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</si>
  <si>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</si>
  <si>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</si>
  <si>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</si>
  <si>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</si>
  <si>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</si>
  <si>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</si>
  <si>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</si>
  <si>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</si>
  <si>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</si>
  <si>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</si>
  <si>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</si>
  <si>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</si>
  <si>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</si>
  <si>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</si>
  <si>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</si>
  <si>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</si>
  <si>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</si>
  <si>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</si>
  <si>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</si>
  <si>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</si>
  <si>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OBSERVACIONES</t>
  </si>
  <si>
    <t>FACTURA CANCELADA</t>
  </si>
  <si>
    <t>01.08.2022</t>
  </si>
  <si>
    <t>26.07.2022</t>
  </si>
  <si>
    <t>AJUSTE RETENCIONES MAYO</t>
  </si>
  <si>
    <t>14.05.2021</t>
  </si>
  <si>
    <t>GLOSA ACEPTADA POR IPS</t>
  </si>
  <si>
    <t>GLOSA POR CONCILIAR</t>
  </si>
  <si>
    <t>FACTURA PENDIENTE DE PAGO Y GLOSA POR CONCILIAR</t>
  </si>
  <si>
    <t>Total general</t>
  </si>
  <si>
    <t>VALO_CANCELADO_SAP 2</t>
  </si>
  <si>
    <t>RETENCION 2</t>
  </si>
  <si>
    <t>DOC_COMPENSACION_SAP 2</t>
  </si>
  <si>
    <t>FECHA_COMPENSACION_SAP 2</t>
  </si>
  <si>
    <t xml:space="preserve">ESTADO EPS </t>
  </si>
  <si>
    <t xml:space="preserve">FACTURAS </t>
  </si>
  <si>
    <t xml:space="preserve">SALDO FACT IPS </t>
  </si>
  <si>
    <t xml:space="preserve">VALOR NOTA CREDITO IPS </t>
  </si>
  <si>
    <t xml:space="preserve">VALOR GLOSA ACEPTADA IPS </t>
  </si>
  <si>
    <t>VALOR GLOSA Y DV</t>
  </si>
  <si>
    <t xml:space="preserve">VALOR CANCELADO EPS </t>
  </si>
  <si>
    <t>VALOR CANCELADO EPS 2</t>
  </si>
  <si>
    <t>Señores : CENTRO DE ENDOSCOPIA DIGESTIVA</t>
  </si>
  <si>
    <t>NIT: 900380599</t>
  </si>
  <si>
    <t>SANTIAGO DE CALI , OCTUBRE 18 DE 2022</t>
  </si>
  <si>
    <t>Con Corte al dia :30/09/2022</t>
  </si>
  <si>
    <t>A continuacion me permito remitir nuestra respuesta al estado de cartera presentado en la fecha: 11/10/2022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</si>
</sst>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\ #,##0"/>
    <numFmt numFmtId="165" formatCode="d/mm/yyyy;@"/>
    <numFmt numFmtId="166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Verdana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2">
    <xf numFmtId="0" fontId="0" fillId="0" borderId="0"/>
    <xf numFmtId="0" fontId="6" fillId="0" borderId="0"/>
  </cellStyleXfs>
  <cellXfs count="7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/>
    <xf numFmtId="164" fontId="4" fillId="0" borderId="1" xfId="0" applyNumberFormat="1" applyFont="1" applyBorder="1"/>
    <xf numFmtId="165" fontId="5" fillId="0" borderId="1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1" xfId="0" applyNumberFormat="1" applyBorder="1"/>
    <xf numFmtId="0" fontId="7" fillId="0" borderId="0" xfId="1" applyFont="1"/>
    <xf numFmtId="0" fontId="7" fillId="0" borderId="2" xfId="1" applyFont="1" applyBorder="1" applyAlignment="1">
      <alignment horizontal="centerContinuous"/>
    </xf>
    <xf numFmtId="0" fontId="7" fillId="0" borderId="3" xfId="1" applyFont="1" applyBorder="1" applyAlignment="1">
      <alignment horizontal="centerContinuous"/>
    </xf>
    <xf numFmtId="0" fontId="8" fillId="0" borderId="2" xfId="1" applyFont="1" applyBorder="1" applyAlignment="1">
      <alignment horizontal="centerContinuous" vertical="center"/>
    </xf>
    <xf numFmtId="0" fontId="8" fillId="0" borderId="4" xfId="1" applyFont="1" applyBorder="1" applyAlignment="1">
      <alignment horizontal="centerContinuous" vertical="center"/>
    </xf>
    <xf numFmtId="0" fontId="8" fillId="0" borderId="3" xfId="1" applyFont="1" applyBorder="1" applyAlignment="1">
      <alignment horizontal="centerContinuous" vertical="center"/>
    </xf>
    <xf numFmtId="0" fontId="8" fillId="0" borderId="5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centerContinuous"/>
    </xf>
    <xf numFmtId="0" fontId="7" fillId="0" borderId="7" xfId="1" applyFont="1" applyBorder="1" applyAlignment="1">
      <alignment horizontal="centerContinuous"/>
    </xf>
    <xf numFmtId="0" fontId="8" fillId="0" borderId="8" xfId="1" applyFont="1" applyBorder="1" applyAlignment="1">
      <alignment horizontal="centerContinuous" vertical="center"/>
    </xf>
    <xf numFmtId="0" fontId="8" fillId="0" borderId="9" xfId="1" applyFont="1" applyBorder="1" applyAlignment="1">
      <alignment horizontal="centerContinuous" vertical="center"/>
    </xf>
    <xf numFmtId="0" fontId="8" fillId="0" borderId="10" xfId="1" applyFont="1" applyBorder="1" applyAlignment="1">
      <alignment horizontal="centerContinuous" vertical="center"/>
    </xf>
    <xf numFmtId="0" fontId="8" fillId="0" borderId="11" xfId="1" applyFont="1" applyBorder="1" applyAlignment="1">
      <alignment horizontal="centerContinuous" vertical="center"/>
    </xf>
    <xf numFmtId="0" fontId="8" fillId="0" borderId="6" xfId="1" applyFont="1" applyBorder="1" applyAlignment="1">
      <alignment horizontal="centerContinuous" vertical="center"/>
    </xf>
    <xf numFmtId="0" fontId="8" fillId="0" borderId="0" xfId="1" applyFont="1" applyAlignment="1">
      <alignment horizontal="centerContinuous" vertical="center"/>
    </xf>
    <xf numFmtId="0" fontId="8" fillId="0" borderId="7" xfId="1" applyFont="1" applyBorder="1" applyAlignment="1">
      <alignment horizontal="centerContinuous" vertical="center"/>
    </xf>
    <xf numFmtId="0" fontId="8" fillId="0" borderId="12" xfId="1" applyFont="1" applyBorder="1" applyAlignment="1">
      <alignment horizontal="centerContinuous" vertical="center"/>
    </xf>
    <xf numFmtId="0" fontId="7" fillId="0" borderId="8" xfId="1" applyFont="1" applyBorder="1" applyAlignment="1">
      <alignment horizontal="centerContinuous"/>
    </xf>
    <xf numFmtId="0" fontId="7" fillId="0" borderId="10" xfId="1" applyFont="1" applyBorder="1" applyAlignment="1">
      <alignment horizontal="centerContinuous"/>
    </xf>
    <xf numFmtId="0" fontId="7" fillId="0" borderId="6" xfId="1" applyFont="1" applyBorder="1"/>
    <xf numFmtId="0" fontId="7" fillId="0" borderId="7" xfId="1" applyFont="1" applyBorder="1"/>
    <xf numFmtId="0" fontId="8" fillId="0" borderId="0" xfId="1" applyFont="1"/>
    <xf numFmtId="14" fontId="7" fillId="0" borderId="0" xfId="1" applyNumberFormat="1" applyFont="1"/>
    <xf numFmtId="14" fontId="7" fillId="0" borderId="0" xfId="1" applyNumberFormat="1" applyFont="1" applyAlignment="1">
      <alignment horizontal="left"/>
    </xf>
    <xf numFmtId="0" fontId="8" fillId="0" borderId="0" xfId="1" applyFont="1" applyAlignment="1">
      <alignment horizontal="center"/>
    </xf>
    <xf numFmtId="1" fontId="8" fillId="0" borderId="0" xfId="1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1" fontId="7" fillId="0" borderId="0" xfId="1" applyNumberFormat="1" applyFont="1" applyAlignment="1">
      <alignment horizontal="center"/>
    </xf>
    <xf numFmtId="166" fontId="7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right"/>
    </xf>
    <xf numFmtId="1" fontId="7" fillId="0" borderId="9" xfId="1" applyNumberFormat="1" applyFont="1" applyBorder="1" applyAlignment="1">
      <alignment horizontal="center"/>
    </xf>
    <xf numFmtId="166" fontId="7" fillId="0" borderId="9" xfId="1" applyNumberFormat="1" applyFont="1" applyBorder="1" applyAlignment="1">
      <alignment horizontal="right"/>
    </xf>
    <xf numFmtId="166" fontId="8" fillId="0" borderId="0" xfId="1" applyNumberFormat="1" applyFont="1" applyAlignment="1">
      <alignment horizontal="right"/>
    </xf>
    <xf numFmtId="0" fontId="7" fillId="0" borderId="0" xfId="1" applyFont="1" applyAlignment="1">
      <alignment horizontal="center"/>
    </xf>
    <xf numFmtId="1" fontId="8" fillId="0" borderId="13" xfId="1" applyNumberFormat="1" applyFont="1" applyBorder="1" applyAlignment="1">
      <alignment horizontal="center"/>
    </xf>
    <xf numFmtId="166" fontId="8" fillId="0" borderId="13" xfId="1" applyNumberFormat="1" applyFont="1" applyBorder="1" applyAlignment="1">
      <alignment horizontal="right"/>
    </xf>
    <xf numFmtId="166" fontId="7" fillId="0" borderId="0" xfId="1" applyNumberFormat="1" applyFont="1"/>
    <xf numFmtId="166" fontId="7" fillId="0" borderId="9" xfId="1" applyNumberFormat="1" applyFont="1" applyBorder="1"/>
    <xf numFmtId="166" fontId="8" fillId="0" borderId="9" xfId="1" applyNumberFormat="1" applyFont="1" applyBorder="1"/>
    <xf numFmtId="166" fontId="8" fillId="0" borderId="0" xfId="1" applyNumberFormat="1" applyFont="1"/>
    <xf numFmtId="0" fontId="7" fillId="0" borderId="8" xfId="1" applyFont="1" applyBorder="1"/>
    <xf numFmtId="0" fontId="7" fillId="0" borderId="9" xfId="1" applyFont="1" applyBorder="1"/>
    <xf numFmtId="0" fontId="7" fillId="0" borderId="10" xfId="1" applyFont="1" applyBorder="1"/>
    <xf numFmtId="0" fontId="0" fillId="4" borderId="1" xfId="0" applyFill="1" applyBorder="1" applyAlignment="1">
      <alignment horizontal="center" vertical="center" wrapText="1"/>
    </xf>
    <xf numFmtId="3" fontId="0" fillId="0" borderId="1" xfId="0" applyNumberFormat="1" applyBorder="1"/>
    <xf numFmtId="0" fontId="1" fillId="4" borderId="1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164" fontId="0" fillId="0" borderId="16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164" fontId="0" fillId="0" borderId="19" xfId="0" applyNumberFormat="1" applyBorder="1"/>
    <xf numFmtId="0" fontId="1" fillId="0" borderId="14" xfId="0" pivotButton="1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20" xfId="0" applyFont="1" applyBorder="1" applyAlignment="1">
      <alignment horizontal="left"/>
    </xf>
    <xf numFmtId="164" fontId="1" fillId="0" borderId="21" xfId="0" applyNumberFormat="1" applyFont="1" applyBorder="1"/>
    <xf numFmtId="164" fontId="1" fillId="0" borderId="22" xfId="0" applyNumberFormat="1" applyFont="1" applyBorder="1"/>
    <xf numFmtId="0" fontId="1" fillId="0" borderId="14" xfId="0" applyFont="1" applyBorder="1" applyAlignment="1">
      <alignment horizontal="center"/>
    </xf>
    <xf numFmtId="0" fontId="0" fillId="0" borderId="14" xfId="0" applyNumberFormat="1" applyBorder="1" applyAlignment="1">
      <alignment horizontal="center"/>
    </xf>
    <xf numFmtId="0" fontId="0" fillId="0" borderId="15" xfId="0" applyNumberFormat="1" applyBorder="1" applyAlignment="1">
      <alignment horizontal="center"/>
    </xf>
    <xf numFmtId="0" fontId="1" fillId="0" borderId="20" xfId="0" applyNumberFormat="1" applyFont="1" applyBorder="1" applyAlignment="1">
      <alignment horizontal="center"/>
    </xf>
  </cellXfs>
  <cellStyles count="2">
    <cellStyle name="Normal" xfId="0" builtinId="0"/>
    <cellStyle name="Normal 2 2" xfId="1" xr:uid="{7CCB19DD-5808-4EE9-991F-D09A6987F88A}"/>
  </cellStyles>
  <dxfs count="11">
    <dxf>
      <alignment horizontal="center"/>
    </dxf>
    <dxf>
      <alignment horizont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70" formatCode="&quot;$&quot;\ #,##0.0"/>
    </dxf>
    <dxf>
      <numFmt numFmtId="164" formatCode="&quot;$&quot;\ #,##0"/>
    </dxf>
    <dxf>
      <numFmt numFmtId="170" formatCode="&quot;$&quot;\ #,##0.0"/>
    </dxf>
    <dxf>
      <numFmt numFmtId="169" formatCode="&quot;$&quot;\ #,##0.00"/>
    </dxf>
    <dxf>
      <numFmt numFmtId="169" formatCode="&quot;$&quot;\ 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AA389CB-F678-4AF3-9687-2C6DC05797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D4713C7-8598-4BFA-9DC1-BC449AD0B6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52.49723148148" createdVersion="8" refreshedVersion="8" minRefreshableVersion="3" recordCount="6" xr:uid="{F60C654F-8880-45A0-8973-982AACC5A6AA}">
  <cacheSource type="worksheet">
    <worksheetSource ref="A2:AY8" sheet="ESTADO DE CADA FACTURA"/>
  </cacheSource>
  <cacheFields count="51">
    <cacheField name="NIT_IPS" numFmtId="0">
      <sharedItems containsSemiMixedTypes="0" containsString="0" containsNumber="1" containsInteger="1" minValue="900380599" maxValue="900380599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1924" maxValue="9217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1924" maxValue="9217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1-02-10T00:00:00" maxDate="2022-09-01T00:00:00"/>
    </cacheField>
    <cacheField name="VALOR_FACT_IPS" numFmtId="164">
      <sharedItems containsSemiMixedTypes="0" containsString="0" containsNumber="1" containsInteger="1" minValue="1200000" maxValue="29177100"/>
    </cacheField>
    <cacheField name="SALDO_FACT_IPS" numFmtId="164">
      <sharedItems containsSemiMixedTypes="0" containsString="0" containsNumber="1" containsInteger="1" minValue="286524" maxValue="25962000"/>
    </cacheField>
    <cacheField name="OBSERVACION_SASS" numFmtId="0">
      <sharedItems/>
    </cacheField>
    <cacheField name="ESTADO EPS OCTUBRE 18 DEL 2022" numFmtId="0">
      <sharedItems count="5">
        <s v="FACTURA NO RADICADA"/>
        <s v="FACTURA CANCELADA"/>
        <s v="GLOSA ACEPTADA POR IPS"/>
        <s v="GLOSA POR CONCILIAR"/>
        <s v="FACTURA PENDIENTE DE PAGO Y GLOSA POR CONCILIAR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String="0" containsBlank="1" containsNumber="1" containsInteger="1" minValue="1700000" maxValue="3500000"/>
    </cacheField>
    <cacheField name="TIPIFICACIÓN" numFmtId="0">
      <sharedItems containsBlank="1"/>
    </cacheField>
    <cacheField name="VALIDACION_ALFA_FACT" numFmtId="0">
      <sharedItems/>
    </cacheField>
    <cacheField name="VALOR_RADICADO_FACT" numFmtId="164">
      <sharedItems containsString="0" containsBlank="1" containsNumber="1" containsInteger="1" minValue="1200000" maxValue="29177100"/>
    </cacheField>
    <cacheField name="VALOR_NOTA_CREDITO" numFmtId="164">
      <sharedItems containsString="0" containsBlank="1" containsNumber="1" containsInteger="1" minValue="0" maxValue="272924"/>
    </cacheField>
    <cacheField name="VALOR_GLOSA_ACEPTDA" numFmtId="164">
      <sharedItems containsString="0" containsBlank="1" containsNumber="1" containsInteger="1" minValue="0" maxValue="13600"/>
    </cacheField>
    <cacheField name="OBSERVACION_GLOSA_ACEPTADA" numFmtId="0">
      <sharedItems containsBlank="1"/>
    </cacheField>
    <cacheField name="VALOR_GLOSA_DV" numFmtId="164">
      <sharedItems containsString="0" containsBlank="1" containsNumber="1" containsInteger="1" minValue="0" maxValue="3500000"/>
    </cacheField>
    <cacheField name="OBSERVACION_GLOSA_DV" numFmtId="0">
      <sharedItems containsBlank="1"/>
    </cacheField>
    <cacheField name="VALOR_CRUZADO_SASS" numFmtId="164">
      <sharedItems containsString="0" containsBlank="1" containsNumber="1" containsInteger="1" minValue="1200000" maxValue="28890576"/>
    </cacheField>
    <cacheField name="SALDO_SASS" numFmtId="164">
      <sharedItems containsString="0" containsBlank="1" containsNumber="1" containsInteger="1" minValue="0" maxValue="3500000"/>
    </cacheField>
    <cacheField name="RETENCION" numFmtId="0">
      <sharedItems containsNonDate="0" containsString="0" containsBlank="1"/>
    </cacheField>
    <cacheField name="VALO_CANCELADO_SAP" numFmtId="164">
      <sharedItems containsString="0" containsBlank="1" containsNumber="1" containsInteger="1" minValue="1200000" maxValue="2911049"/>
    </cacheField>
    <cacheField name="DOC_COMPENSACION_SAP" numFmtId="0">
      <sharedItems containsString="0" containsBlank="1" containsNumber="1" containsInteger="1" minValue="2201051560" maxValue="2201273971"/>
    </cacheField>
    <cacheField name="FECHA_COMPENSACION_SAP" numFmtId="0">
      <sharedItems containsBlank="1"/>
    </cacheField>
    <cacheField name="RETENCION 2" numFmtId="0">
      <sharedItems containsNonDate="0" containsString="0" containsBlank="1"/>
    </cacheField>
    <cacheField name="VALO_CANCELADO_SAP 2" numFmtId="0">
      <sharedItems containsString="0" containsBlank="1" containsNumber="1" containsInteger="1" minValue="688951" maxValue="688951"/>
    </cacheField>
    <cacheField name="DOC_COMPENSACION_SAP 2" numFmtId="0">
      <sharedItems containsString="0" containsBlank="1" containsNumber="1" containsInteger="1" minValue="4800056114" maxValue="4800056114"/>
    </cacheField>
    <cacheField name="FECHA_COMPENSACION_SAP 2" numFmtId="0">
      <sharedItems containsBlank="1"/>
    </cacheField>
    <cacheField name="OBSERVACIONES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1-02-20T00:00:00" maxDate="2022-09-06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3"/>
    </cacheField>
    <cacheField name="F_PROBABLE_PAGO_SASS" numFmtId="0">
      <sharedItems containsString="0" containsBlank="1" containsNumber="1" containsInteger="1" minValue="20210330" maxValue="21001231"/>
    </cacheField>
    <cacheField name="F_RAD_SASS" numFmtId="0">
      <sharedItems containsString="0" containsBlank="1" containsNumber="1" containsInteger="1" minValue="20210321" maxValue="20220916"/>
    </cacheField>
    <cacheField name="VALOR_REPORTADO_CRICULAR 030" numFmtId="0">
      <sharedItems containsString="0" containsBlank="1" containsNumber="1" containsInteger="1" minValue="1200000" maxValue="29177100"/>
    </cacheField>
    <cacheField name="VALOR_GLOSA_ACEPTADA_REPORTADO_CIRCULAR 030" numFmtId="0">
      <sharedItems containsString="0" containsBlank="1" containsNumber="1" containsInteger="1" minValue="0" maxValue="286524"/>
    </cacheField>
    <cacheField name="F_CORTE" numFmtId="0">
      <sharedItems containsSemiMixedTypes="0" containsString="0" containsNumber="1" containsInteger="1" minValue="20221018" maxValue="2022101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n v="900380599"/>
    <s v="CENTRO DE ENDOSCOPIA DIGESTIVA"/>
    <s v="PP"/>
    <n v="3970"/>
    <m/>
    <m/>
    <m/>
    <s v="PP_3970"/>
    <s v="900380599_PP_3970"/>
    <d v="2021-07-28T00:00:00"/>
    <n v="1200000"/>
    <n v="12000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1-07-28T00:00:00"/>
    <m/>
    <m/>
    <m/>
    <m/>
    <m/>
    <m/>
    <m/>
    <m/>
    <m/>
    <n v="20221018"/>
  </r>
  <r>
    <n v="900380599"/>
    <s v="CENTRO DE ENDOSCOPIA DIGESTIVA"/>
    <s v="PP"/>
    <n v="7775"/>
    <s v="PP"/>
    <n v="7775"/>
    <m/>
    <s v="PP_7775"/>
    <s v="900380599_PP_7775"/>
    <d v="2022-05-30T00:00:00"/>
    <n v="3600000"/>
    <n v="688951"/>
    <s v="B)Factura sin saldo ERP"/>
    <x v="1"/>
    <m/>
    <m/>
    <m/>
    <m/>
    <m/>
    <s v="OK"/>
    <n v="3600000"/>
    <n v="0"/>
    <n v="0"/>
    <m/>
    <n v="0"/>
    <m/>
    <n v="3600000"/>
    <n v="0"/>
    <m/>
    <n v="2911049"/>
    <n v="2201273971"/>
    <s v="01.08.2022"/>
    <m/>
    <n v="688951"/>
    <n v="4800056114"/>
    <s v="26.07.2022"/>
    <s v="AJUSTE RETENCIONES MAYO"/>
    <m/>
    <m/>
    <m/>
    <d v="2022-06-09T00:00:00"/>
    <m/>
    <n v="2"/>
    <m/>
    <m/>
    <n v="1"/>
    <n v="20220730"/>
    <n v="20220707"/>
    <n v="3600000"/>
    <n v="0"/>
    <n v="20221018"/>
  </r>
  <r>
    <n v="900380599"/>
    <s v="CENTRO DE ENDOSCOPIA DIGESTIVA"/>
    <s v="PP"/>
    <n v="1924"/>
    <s v="PP"/>
    <n v="1924"/>
    <m/>
    <s v="PP_1924"/>
    <s v="900380599_PP_1924"/>
    <d v="2021-02-10T00:00:00"/>
    <n v="1200000"/>
    <n v="1200000"/>
    <s v="B)Factura sin saldo ERP"/>
    <x v="1"/>
    <m/>
    <m/>
    <m/>
    <m/>
    <m/>
    <s v="OK"/>
    <n v="1200000"/>
    <n v="0"/>
    <n v="0"/>
    <m/>
    <n v="0"/>
    <m/>
    <n v="1200000"/>
    <n v="0"/>
    <m/>
    <n v="1200000"/>
    <n v="2201051560"/>
    <s v="14.05.2021"/>
    <m/>
    <m/>
    <m/>
    <m/>
    <m/>
    <m/>
    <m/>
    <m/>
    <d v="2021-02-20T00:00:00"/>
    <m/>
    <n v="2"/>
    <m/>
    <m/>
    <n v="2"/>
    <n v="20210330"/>
    <n v="20210321"/>
    <n v="1200000"/>
    <n v="0"/>
    <n v="20221018"/>
  </r>
  <r>
    <n v="900380599"/>
    <s v="CENTRO DE ENDOSCOPIA DIGESTIVA"/>
    <s v="PP"/>
    <n v="6819"/>
    <s v="PP"/>
    <n v="6819"/>
    <m/>
    <s v="PP_6819"/>
    <s v="900380599_PP_6819"/>
    <d v="2022-03-31T00:00:00"/>
    <n v="29177100"/>
    <n v="286524"/>
    <s v="B)Factura sin saldo ERP/conciliar diferencia glosa aceptada"/>
    <x v="2"/>
    <m/>
    <m/>
    <m/>
    <m/>
    <m/>
    <s v="OK"/>
    <n v="29177100"/>
    <n v="272924"/>
    <n v="13600"/>
    <s v="IPS ACEPTA $ 286.524 SEGUN ACTA DE CONCILIACION.ELIZABETH FERNNDEZ"/>
    <n v="0"/>
    <m/>
    <n v="28890576"/>
    <n v="0"/>
    <m/>
    <m/>
    <m/>
    <m/>
    <m/>
    <m/>
    <m/>
    <m/>
    <m/>
    <m/>
    <m/>
    <m/>
    <d v="2022-04-08T00:00:00"/>
    <m/>
    <n v="2"/>
    <m/>
    <m/>
    <n v="3"/>
    <n v="20220730"/>
    <n v="20220723"/>
    <n v="29177100"/>
    <n v="286524"/>
    <n v="20221018"/>
  </r>
  <r>
    <n v="900380599"/>
    <s v="CENTRO DE ENDOSCOPIA DIGESTIVA"/>
    <s v="PP"/>
    <n v="5371"/>
    <s v="PP"/>
    <n v="5371"/>
    <m/>
    <s v="PP_5371"/>
    <s v="900380599_PP_5371"/>
    <d v="2021-11-30T00:00:00"/>
    <n v="16960000"/>
    <n v="3476900"/>
    <s v="D)Glosas parcial pendiente por respuesta de IPS"/>
    <x v="3"/>
    <m/>
    <m/>
    <m/>
    <n v="3500000"/>
    <s v="GLOSA"/>
    <s v="OK"/>
    <n v="16960000"/>
    <n v="138000"/>
    <n v="0"/>
    <m/>
    <n v="3500000"/>
    <s v="SE SOSTIENE OBJECCION AL VALIDAR EL NUMERO DE NAP QUE ANEXAN 213003353851222 SE VALIDA CON EL AREA DE AUTORIZACIONESS Y EL SERVICIO NO SE ENCUENTRA DIRECCIONADO PARA SU IPS POR ENDE NO SE DEBIO DE PRESTAR EL SERVICIO FAVOR VALIDAR.JENNIFER REBOLLEDO V"/>
    <n v="13322000"/>
    <n v="3500000"/>
    <m/>
    <m/>
    <m/>
    <m/>
    <m/>
    <m/>
    <m/>
    <m/>
    <m/>
    <m/>
    <m/>
    <m/>
    <d v="2021-12-07T00:00:00"/>
    <m/>
    <n v="9"/>
    <m/>
    <s v="NO"/>
    <n v="2"/>
    <n v="21001231"/>
    <n v="20220105"/>
    <n v="16960000"/>
    <n v="138000"/>
    <n v="20221018"/>
  </r>
  <r>
    <n v="900380599"/>
    <s v="CENTRO DE ENDOSCOPIA DIGESTIVA"/>
    <s v="PP"/>
    <n v="9217"/>
    <s v="PP"/>
    <n v="9217"/>
    <m/>
    <s v="PP_9217"/>
    <s v="900380599_PP_9217"/>
    <d v="2022-08-31T00:00:00"/>
    <n v="25962000"/>
    <n v="25962000"/>
    <s v="D)Glosas parcial pendiente por respuesta de IPS"/>
    <x v="4"/>
    <m/>
    <m/>
    <m/>
    <n v="1700000"/>
    <s v="GLOSA"/>
    <s v="OK"/>
    <n v="25962000"/>
    <n v="0"/>
    <n v="0"/>
    <m/>
    <n v="1700000"/>
    <s v="SPTE INCOMPLETO: SE REALIZA OBJECCION NO SE EVIDENCIA SOPORTE DEL PROCEDIMIENTO DE LA PACIENTE MYRIAM AVILA MOSQUERA CC29010507 ABLACION LESION INT GRUESO .FAVOR VALIDAR.JENNIFER REBOLLEDO"/>
    <n v="24262000"/>
    <n v="1700000"/>
    <m/>
    <m/>
    <m/>
    <m/>
    <m/>
    <m/>
    <m/>
    <m/>
    <m/>
    <m/>
    <m/>
    <m/>
    <d v="2022-09-05T00:00:00"/>
    <m/>
    <n v="9"/>
    <m/>
    <s v="NO"/>
    <n v="1"/>
    <n v="21001231"/>
    <n v="20220916"/>
    <n v="25962000"/>
    <n v="0"/>
    <n v="2022101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457D803-720B-4B57-82F4-66027705727D}" name="TablaDinámica5" cacheId="2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 ">
  <location ref="A2:H8" firstHeaderRow="0" firstDataRow="1" firstDataCol="1"/>
  <pivotFields count="51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6">
        <item x="1"/>
        <item x="0"/>
        <item x="4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showAll="0"/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FACTURAS " fld="7" subtotal="count" baseField="0" baseItem="0"/>
    <dataField name="SALDO FACT IPS " fld="11" baseField="0" baseItem="0" numFmtId="164"/>
    <dataField name="VALOR NOTA CREDITO IPS " fld="21" baseField="0" baseItem="0" numFmtId="164"/>
    <dataField name="VALOR GLOSA ACEPTADA IPS " fld="22" baseField="0" baseItem="0" numFmtId="164"/>
    <dataField name="VALOR GLOSA Y DV" fld="24" baseField="0" baseItem="0" numFmtId="164"/>
    <dataField name="VALOR CANCELADO EPS " fld="29" baseField="0" baseItem="0" numFmtId="164"/>
    <dataField name="VALOR CANCELADO EPS 2" fld="33" baseField="0" baseItem="0" numFmtId="164"/>
  </dataFields>
  <formats count="7">
    <format dxfId="7">
      <pivotArea outline="0" collapsedLevelsAreSubtotals="1" fieldPosition="0">
        <references count="1">
          <reference field="4294967294" count="6" selected="0">
            <x v="1"/>
            <x v="2"/>
            <x v="3"/>
            <x v="4"/>
            <x v="5"/>
            <x v="6"/>
          </reference>
        </references>
      </pivotArea>
    </format>
    <format dxfId="5">
      <pivotArea field="13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showGridLines="0" workbookViewId="0">
      <selection activeCell="B16" sqref="B16"/>
    </sheetView>
  </sheetViews>
  <sheetFormatPr baseColWidth="10" defaultRowHeight="15" x14ac:dyDescent="0.25"/>
  <cols>
    <col min="2" max="2" width="15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900380599</v>
      </c>
      <c r="B2" s="1" t="s">
        <v>8</v>
      </c>
      <c r="C2" s="1" t="s">
        <v>9</v>
      </c>
      <c r="D2" s="4">
        <v>1924</v>
      </c>
      <c r="E2" s="6">
        <v>44237</v>
      </c>
      <c r="F2" s="6">
        <v>44247</v>
      </c>
      <c r="G2" s="5">
        <v>1200000</v>
      </c>
      <c r="H2" s="5">
        <v>1200000</v>
      </c>
    </row>
    <row r="3" spans="1:8" x14ac:dyDescent="0.25">
      <c r="A3" s="1">
        <v>900380599</v>
      </c>
      <c r="B3" s="1" t="s">
        <v>8</v>
      </c>
      <c r="C3" s="1" t="s">
        <v>9</v>
      </c>
      <c r="D3" s="4">
        <v>3970</v>
      </c>
      <c r="E3" s="6">
        <v>44405</v>
      </c>
      <c r="F3" s="6">
        <v>44405</v>
      </c>
      <c r="G3" s="5">
        <v>1200000</v>
      </c>
      <c r="H3" s="5">
        <v>1200000</v>
      </c>
    </row>
    <row r="4" spans="1:8" x14ac:dyDescent="0.25">
      <c r="A4" s="1">
        <v>900380599</v>
      </c>
      <c r="B4" s="1" t="s">
        <v>8</v>
      </c>
      <c r="C4" s="1" t="s">
        <v>9</v>
      </c>
      <c r="D4" s="4">
        <v>5371</v>
      </c>
      <c r="E4" s="7">
        <v>44530</v>
      </c>
      <c r="F4" s="6">
        <v>44537</v>
      </c>
      <c r="G4" s="5">
        <v>16960000</v>
      </c>
      <c r="H4" s="5">
        <v>3476900</v>
      </c>
    </row>
    <row r="5" spans="1:8" x14ac:dyDescent="0.25">
      <c r="A5" s="1">
        <v>900380599</v>
      </c>
      <c r="B5" s="1" t="s">
        <v>8</v>
      </c>
      <c r="C5" s="1" t="s">
        <v>9</v>
      </c>
      <c r="D5" s="4">
        <v>6819</v>
      </c>
      <c r="E5" s="7">
        <v>44651</v>
      </c>
      <c r="F5" s="6">
        <v>44659</v>
      </c>
      <c r="G5" s="5">
        <v>29177100</v>
      </c>
      <c r="H5" s="5">
        <v>286524</v>
      </c>
    </row>
    <row r="6" spans="1:8" x14ac:dyDescent="0.25">
      <c r="A6" s="1">
        <v>900380599</v>
      </c>
      <c r="B6" s="1" t="s">
        <v>8</v>
      </c>
      <c r="C6" s="1" t="s">
        <v>9</v>
      </c>
      <c r="D6" s="4">
        <v>7775</v>
      </c>
      <c r="E6" s="7">
        <v>44711</v>
      </c>
      <c r="F6" s="7">
        <v>44721</v>
      </c>
      <c r="G6" s="5">
        <v>3600000</v>
      </c>
      <c r="H6" s="5">
        <v>688951</v>
      </c>
    </row>
    <row r="7" spans="1:8" x14ac:dyDescent="0.25">
      <c r="A7" s="1">
        <v>900380599</v>
      </c>
      <c r="B7" s="1" t="s">
        <v>8</v>
      </c>
      <c r="C7" s="1" t="s">
        <v>9</v>
      </c>
      <c r="D7" s="1">
        <v>9217</v>
      </c>
      <c r="E7" s="7">
        <v>44804</v>
      </c>
      <c r="F7" s="7">
        <v>44809</v>
      </c>
      <c r="G7" s="5">
        <v>25962000</v>
      </c>
      <c r="H7" s="5">
        <v>25962000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F1541-AC14-4DDD-A252-4B6AF494C979}">
  <dimension ref="A2:H26"/>
  <sheetViews>
    <sheetView showGridLines="0" zoomScale="90" zoomScaleNormal="90" workbookViewId="0">
      <selection activeCell="C18" sqref="B18:C18"/>
    </sheetView>
  </sheetViews>
  <sheetFormatPr baseColWidth="10" defaultRowHeight="15" x14ac:dyDescent="0.25"/>
  <cols>
    <col min="1" max="1" width="50.5703125" bestFit="1" customWidth="1"/>
    <col min="2" max="2" width="10.5703125" bestFit="1" customWidth="1"/>
    <col min="3" max="3" width="15.28515625" bestFit="1" customWidth="1"/>
    <col min="4" max="4" width="24.42578125" bestFit="1" customWidth="1"/>
    <col min="5" max="5" width="27.140625" bestFit="1" customWidth="1"/>
    <col min="6" max="6" width="17.85546875" bestFit="1" customWidth="1"/>
    <col min="7" max="7" width="22.5703125" bestFit="1" customWidth="1"/>
    <col min="8" max="8" width="23.5703125" bestFit="1" customWidth="1"/>
  </cols>
  <sheetData>
    <row r="2" spans="1:8" x14ac:dyDescent="0.25">
      <c r="A2" s="65" t="s">
        <v>118</v>
      </c>
      <c r="B2" s="71" t="s">
        <v>119</v>
      </c>
      <c r="C2" s="66" t="s">
        <v>120</v>
      </c>
      <c r="D2" s="66" t="s">
        <v>121</v>
      </c>
      <c r="E2" s="66" t="s">
        <v>122</v>
      </c>
      <c r="F2" s="66" t="s">
        <v>123</v>
      </c>
      <c r="G2" s="66" t="s">
        <v>124</v>
      </c>
      <c r="H2" s="67" t="s">
        <v>125</v>
      </c>
    </row>
    <row r="3" spans="1:8" x14ac:dyDescent="0.25">
      <c r="A3" s="59" t="s">
        <v>105</v>
      </c>
      <c r="B3" s="72">
        <v>2</v>
      </c>
      <c r="C3" s="61">
        <v>1888951</v>
      </c>
      <c r="D3" s="61">
        <v>0</v>
      </c>
      <c r="E3" s="61">
        <v>0</v>
      </c>
      <c r="F3" s="61">
        <v>0</v>
      </c>
      <c r="G3" s="61">
        <v>4111049</v>
      </c>
      <c r="H3" s="62">
        <v>688951</v>
      </c>
    </row>
    <row r="4" spans="1:8" x14ac:dyDescent="0.25">
      <c r="A4" s="60" t="s">
        <v>79</v>
      </c>
      <c r="B4" s="73">
        <v>1</v>
      </c>
      <c r="C4" s="63">
        <v>1200000</v>
      </c>
      <c r="D4" s="63"/>
      <c r="E4" s="63"/>
      <c r="F4" s="63"/>
      <c r="G4" s="63"/>
      <c r="H4" s="64"/>
    </row>
    <row r="5" spans="1:8" x14ac:dyDescent="0.25">
      <c r="A5" s="60" t="s">
        <v>112</v>
      </c>
      <c r="B5" s="73">
        <v>1</v>
      </c>
      <c r="C5" s="63">
        <v>25962000</v>
      </c>
      <c r="D5" s="63">
        <v>0</v>
      </c>
      <c r="E5" s="63">
        <v>0</v>
      </c>
      <c r="F5" s="63">
        <v>1700000</v>
      </c>
      <c r="G5" s="63"/>
      <c r="H5" s="64"/>
    </row>
    <row r="6" spans="1:8" x14ac:dyDescent="0.25">
      <c r="A6" s="60" t="s">
        <v>110</v>
      </c>
      <c r="B6" s="73">
        <v>1</v>
      </c>
      <c r="C6" s="63">
        <v>286524</v>
      </c>
      <c r="D6" s="63">
        <v>272924</v>
      </c>
      <c r="E6" s="63">
        <v>13600</v>
      </c>
      <c r="F6" s="63">
        <v>0</v>
      </c>
      <c r="G6" s="63"/>
      <c r="H6" s="64"/>
    </row>
    <row r="7" spans="1:8" x14ac:dyDescent="0.25">
      <c r="A7" s="60" t="s">
        <v>111</v>
      </c>
      <c r="B7" s="73">
        <v>1</v>
      </c>
      <c r="C7" s="63">
        <v>3476900</v>
      </c>
      <c r="D7" s="63">
        <v>138000</v>
      </c>
      <c r="E7" s="63">
        <v>0</v>
      </c>
      <c r="F7" s="63">
        <v>3500000</v>
      </c>
      <c r="G7" s="63"/>
      <c r="H7" s="64"/>
    </row>
    <row r="8" spans="1:8" x14ac:dyDescent="0.25">
      <c r="A8" s="68" t="s">
        <v>113</v>
      </c>
      <c r="B8" s="74">
        <v>6</v>
      </c>
      <c r="C8" s="69">
        <v>32814375</v>
      </c>
      <c r="D8" s="69">
        <v>410924</v>
      </c>
      <c r="E8" s="69">
        <v>13600</v>
      </c>
      <c r="F8" s="69">
        <v>5200000</v>
      </c>
      <c r="G8" s="69">
        <v>4111049</v>
      </c>
      <c r="H8" s="70">
        <v>688951</v>
      </c>
    </row>
    <row r="10" spans="1:8" x14ac:dyDescent="0.25">
      <c r="A10" s="13" t="s">
        <v>84</v>
      </c>
      <c r="B10" s="37" t="s">
        <v>85</v>
      </c>
      <c r="C10" s="37" t="s">
        <v>86</v>
      </c>
    </row>
    <row r="11" spans="1:8" x14ac:dyDescent="0.25">
      <c r="A11" s="34" t="s">
        <v>87</v>
      </c>
      <c r="B11" s="38">
        <v>6</v>
      </c>
      <c r="C11" s="39">
        <v>32814375</v>
      </c>
    </row>
    <row r="12" spans="1:8" x14ac:dyDescent="0.25">
      <c r="A12" s="13" t="s">
        <v>88</v>
      </c>
      <c r="B12" s="40">
        <f>B3</f>
        <v>2</v>
      </c>
      <c r="C12" s="41">
        <f>C3</f>
        <v>1888951</v>
      </c>
    </row>
    <row r="13" spans="1:8" x14ac:dyDescent="0.25">
      <c r="A13" s="13" t="s">
        <v>89</v>
      </c>
      <c r="B13" s="40">
        <v>0</v>
      </c>
      <c r="C13" s="41">
        <v>0</v>
      </c>
    </row>
    <row r="14" spans="1:8" x14ac:dyDescent="0.25">
      <c r="A14" s="13" t="s">
        <v>90</v>
      </c>
      <c r="B14" s="40">
        <f>B4</f>
        <v>1</v>
      </c>
      <c r="C14" s="42">
        <f>C4</f>
        <v>1200000</v>
      </c>
    </row>
    <row r="15" spans="1:8" x14ac:dyDescent="0.25">
      <c r="A15" s="13" t="s">
        <v>91</v>
      </c>
      <c r="B15" s="40">
        <f>B6</f>
        <v>1</v>
      </c>
      <c r="C15" s="41">
        <f>C6</f>
        <v>286524</v>
      </c>
    </row>
    <row r="16" spans="1:8" ht="15.75" thickBot="1" x14ac:dyDescent="0.3">
      <c r="A16" s="13" t="s">
        <v>92</v>
      </c>
      <c r="B16" s="43">
        <f>B7</f>
        <v>1</v>
      </c>
      <c r="C16" s="44">
        <f>F5+C7</f>
        <v>5176900</v>
      </c>
    </row>
    <row r="17" spans="1:3" x14ac:dyDescent="0.25">
      <c r="A17" s="34" t="s">
        <v>93</v>
      </c>
      <c r="B17" s="38">
        <f>B12+B13+B14+B15+B16</f>
        <v>5</v>
      </c>
      <c r="C17" s="45">
        <f>C12+C13+C14+C15+C16</f>
        <v>8552375</v>
      </c>
    </row>
    <row r="18" spans="1:3" x14ac:dyDescent="0.25">
      <c r="A18" s="13" t="s">
        <v>94</v>
      </c>
      <c r="B18" s="40">
        <f>B5</f>
        <v>1</v>
      </c>
      <c r="C18" s="41">
        <f>(C5-F5)</f>
        <v>24262000</v>
      </c>
    </row>
    <row r="19" spans="1:3" x14ac:dyDescent="0.25">
      <c r="A19" s="13" t="s">
        <v>95</v>
      </c>
      <c r="B19" s="40">
        <v>0</v>
      </c>
      <c r="C19" s="41">
        <v>0</v>
      </c>
    </row>
    <row r="20" spans="1:3" ht="15.75" thickBot="1" x14ac:dyDescent="0.3">
      <c r="A20" s="13" t="s">
        <v>96</v>
      </c>
      <c r="B20" s="43">
        <v>0</v>
      </c>
      <c r="C20" s="44">
        <v>0</v>
      </c>
    </row>
    <row r="21" spans="1:3" x14ac:dyDescent="0.25">
      <c r="A21" s="34" t="s">
        <v>97</v>
      </c>
      <c r="B21" s="38">
        <f>B18+B19+B20</f>
        <v>1</v>
      </c>
      <c r="C21" s="45">
        <f>C18+C19+C20</f>
        <v>24262000</v>
      </c>
    </row>
    <row r="22" spans="1:3" ht="15.75" thickBot="1" x14ac:dyDescent="0.3">
      <c r="A22" s="13" t="s">
        <v>98</v>
      </c>
      <c r="B22" s="43">
        <v>0</v>
      </c>
      <c r="C22" s="44">
        <v>0</v>
      </c>
    </row>
    <row r="23" spans="1:3" x14ac:dyDescent="0.25">
      <c r="A23" s="34" t="s">
        <v>99</v>
      </c>
      <c r="B23" s="40">
        <f>B22</f>
        <v>0</v>
      </c>
      <c r="C23" s="41">
        <f>C22</f>
        <v>0</v>
      </c>
    </row>
    <row r="24" spans="1:3" x14ac:dyDescent="0.25">
      <c r="A24" s="34"/>
      <c r="B24" s="46"/>
      <c r="C24" s="45"/>
    </row>
    <row r="25" spans="1:3" ht="15.75" thickBot="1" x14ac:dyDescent="0.3">
      <c r="A25" s="34" t="s">
        <v>100</v>
      </c>
      <c r="B25" s="47">
        <f>B17+B21+B23</f>
        <v>6</v>
      </c>
      <c r="C25" s="48">
        <f>C17+C21+C23</f>
        <v>32814375</v>
      </c>
    </row>
    <row r="26" spans="1:3" ht="15.75" thickTop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FF6C5-E55D-4B67-8AEA-4A030060E162}">
  <dimension ref="A1:AY8"/>
  <sheetViews>
    <sheetView showGridLines="0" zoomScale="85" zoomScaleNormal="85" workbookViewId="0">
      <selection activeCell="B4" sqref="B4"/>
    </sheetView>
  </sheetViews>
  <sheetFormatPr baseColWidth="10" defaultColWidth="9.140625" defaultRowHeight="15" x14ac:dyDescent="0.25"/>
  <cols>
    <col min="1" max="1" width="10.5703125" bestFit="1" customWidth="1"/>
    <col min="2" max="2" width="35.42578125" customWidth="1"/>
    <col min="3" max="3" width="16.42578125" bestFit="1" customWidth="1"/>
    <col min="4" max="4" width="20.85546875" bestFit="1" customWidth="1"/>
    <col min="5" max="5" width="16" bestFit="1" customWidth="1"/>
    <col min="6" max="6" width="23.28515625" bestFit="1" customWidth="1"/>
    <col min="7" max="7" width="17.42578125" bestFit="1" customWidth="1"/>
    <col min="8" max="8" width="17.42578125" customWidth="1"/>
    <col min="9" max="9" width="23.7109375" bestFit="1" customWidth="1"/>
    <col min="10" max="10" width="18.28515625" bestFit="1" customWidth="1"/>
    <col min="11" max="11" width="18.5703125" bestFit="1" customWidth="1"/>
    <col min="12" max="12" width="18.42578125" bestFit="1" customWidth="1"/>
    <col min="13" max="13" width="34.5703125" customWidth="1"/>
    <col min="14" max="14" width="50.5703125" bestFit="1" customWidth="1"/>
    <col min="15" max="15" width="15.140625" bestFit="1" customWidth="1"/>
    <col min="16" max="16" width="22.7109375" bestFit="1" customWidth="1"/>
    <col min="17" max="17" width="16.42578125" bestFit="1" customWidth="1"/>
    <col min="18" max="18" width="13.28515625" bestFit="1" customWidth="1"/>
    <col min="19" max="19" width="12.85546875" bestFit="1" customWidth="1"/>
    <col min="20" max="20" width="23.28515625" bestFit="1" customWidth="1"/>
    <col min="21" max="21" width="25.42578125" bestFit="1" customWidth="1"/>
    <col min="22" max="22" width="24.28515625" bestFit="1" customWidth="1"/>
    <col min="23" max="23" width="25.5703125" bestFit="1" customWidth="1"/>
    <col min="24" max="24" width="30.28515625" customWidth="1"/>
    <col min="25" max="25" width="20" bestFit="1" customWidth="1"/>
    <col min="26" max="26" width="38.85546875" customWidth="1"/>
    <col min="27" max="27" width="24.5703125" bestFit="1" customWidth="1"/>
    <col min="28" max="28" width="14.7109375" bestFit="1" customWidth="1"/>
    <col min="29" max="29" width="13.7109375" bestFit="1" customWidth="1"/>
    <col min="30" max="30" width="24.7109375" bestFit="1" customWidth="1"/>
    <col min="31" max="31" width="27.5703125" bestFit="1" customWidth="1"/>
    <col min="32" max="32" width="29.5703125" bestFit="1" customWidth="1"/>
    <col min="33" max="37" width="29.5703125" customWidth="1"/>
    <col min="38" max="38" width="24" bestFit="1" customWidth="1"/>
    <col min="39" max="39" width="17.140625" bestFit="1" customWidth="1"/>
    <col min="40" max="40" width="31.28515625" bestFit="1" customWidth="1"/>
    <col min="41" max="41" width="17.85546875" bestFit="1" customWidth="1"/>
    <col min="42" max="42" width="27" bestFit="1" customWidth="1"/>
    <col min="43" max="43" width="24" bestFit="1" customWidth="1"/>
    <col min="44" max="44" width="27.140625" bestFit="1" customWidth="1"/>
    <col min="45" max="45" width="23.85546875" bestFit="1" customWidth="1"/>
    <col min="46" max="47" width="26.140625" bestFit="1" customWidth="1"/>
    <col min="48" max="48" width="14.7109375" bestFit="1" customWidth="1"/>
    <col min="49" max="49" width="34.7109375" bestFit="1" customWidth="1"/>
    <col min="50" max="50" width="52.42578125" bestFit="1" customWidth="1"/>
    <col min="51" max="51" width="11.42578125" bestFit="1" customWidth="1"/>
  </cols>
  <sheetData>
    <row r="1" spans="1:51" x14ac:dyDescent="0.25">
      <c r="K1" s="8">
        <f>SUBTOTAL(9,K3:K301)</f>
        <v>78099100</v>
      </c>
      <c r="L1" s="8">
        <f>SUBTOTAL(9,L3:L301)</f>
        <v>32814375</v>
      </c>
      <c r="R1" s="8">
        <f>SUBTOTAL(9,R3:R301)</f>
        <v>5200000</v>
      </c>
      <c r="U1" s="8">
        <f>SUBTOTAL(9,U3:U301)</f>
        <v>76899100</v>
      </c>
      <c r="V1" s="8">
        <f>SUBTOTAL(9,V3:V301)</f>
        <v>410924</v>
      </c>
      <c r="W1" s="8">
        <f>SUBTOTAL(9,W3:W301)</f>
        <v>13600</v>
      </c>
      <c r="Y1" s="8">
        <f>SUBTOTAL(9,Y3:Y301)</f>
        <v>5200000</v>
      </c>
      <c r="AA1" s="8">
        <f>SUBTOTAL(9,AA3:AA301)</f>
        <v>71274576</v>
      </c>
      <c r="AB1" s="8">
        <f>SUBTOTAL(9,AB3:AB301)</f>
        <v>5200000</v>
      </c>
      <c r="AC1" s="8">
        <f>SUBTOTAL(9,AC3:AC301)</f>
        <v>0</v>
      </c>
      <c r="AD1" s="8">
        <f>SUBTOTAL(9,AD3:AD301)</f>
        <v>4111049</v>
      </c>
    </row>
    <row r="2" spans="1:51" ht="39.950000000000003" customHeight="1" x14ac:dyDescent="0.25">
      <c r="A2" s="9" t="s">
        <v>10</v>
      </c>
      <c r="B2" s="9" t="s">
        <v>11</v>
      </c>
      <c r="C2" s="9" t="s">
        <v>12</v>
      </c>
      <c r="D2" s="9" t="s">
        <v>13</v>
      </c>
      <c r="E2" s="9" t="s">
        <v>14</v>
      </c>
      <c r="F2" s="9" t="s">
        <v>15</v>
      </c>
      <c r="G2" s="9" t="s">
        <v>16</v>
      </c>
      <c r="H2" s="10" t="s">
        <v>17</v>
      </c>
      <c r="I2" s="10" t="s">
        <v>18</v>
      </c>
      <c r="J2" s="9" t="s">
        <v>19</v>
      </c>
      <c r="K2" s="9" t="s">
        <v>20</v>
      </c>
      <c r="L2" s="9" t="s">
        <v>21</v>
      </c>
      <c r="M2" s="9" t="s">
        <v>22</v>
      </c>
      <c r="N2" s="10" t="s">
        <v>23</v>
      </c>
      <c r="O2" s="10" t="s">
        <v>24</v>
      </c>
      <c r="P2" s="10" t="s">
        <v>25</v>
      </c>
      <c r="Q2" s="10" t="s">
        <v>26</v>
      </c>
      <c r="R2" s="10" t="s">
        <v>27</v>
      </c>
      <c r="S2" s="10" t="s">
        <v>28</v>
      </c>
      <c r="T2" s="9" t="s">
        <v>29</v>
      </c>
      <c r="U2" s="9" t="s">
        <v>30</v>
      </c>
      <c r="V2" s="9" t="s">
        <v>31</v>
      </c>
      <c r="W2" s="10" t="s">
        <v>32</v>
      </c>
      <c r="X2" s="10" t="s">
        <v>33</v>
      </c>
      <c r="Y2" s="10" t="s">
        <v>34</v>
      </c>
      <c r="Z2" s="10" t="s">
        <v>35</v>
      </c>
      <c r="AA2" s="9" t="s">
        <v>36</v>
      </c>
      <c r="AB2" s="9" t="s">
        <v>37</v>
      </c>
      <c r="AC2" s="10" t="s">
        <v>38</v>
      </c>
      <c r="AD2" s="10" t="s">
        <v>39</v>
      </c>
      <c r="AE2" s="10" t="s">
        <v>40</v>
      </c>
      <c r="AF2" s="10" t="s">
        <v>41</v>
      </c>
      <c r="AG2" s="56" t="s">
        <v>115</v>
      </c>
      <c r="AH2" s="56" t="s">
        <v>114</v>
      </c>
      <c r="AI2" s="56" t="s">
        <v>116</v>
      </c>
      <c r="AJ2" s="56" t="s">
        <v>117</v>
      </c>
      <c r="AK2" s="58" t="s">
        <v>104</v>
      </c>
      <c r="AL2" s="9" t="s">
        <v>42</v>
      </c>
      <c r="AM2" s="9" t="s">
        <v>43</v>
      </c>
      <c r="AN2" s="9" t="s">
        <v>44</v>
      </c>
      <c r="AO2" s="9" t="s">
        <v>45</v>
      </c>
      <c r="AP2" s="9" t="s">
        <v>46</v>
      </c>
      <c r="AQ2" s="9" t="s">
        <v>47</v>
      </c>
      <c r="AR2" s="9" t="s">
        <v>48</v>
      </c>
      <c r="AS2" s="9" t="s">
        <v>49</v>
      </c>
      <c r="AT2" s="9" t="s">
        <v>50</v>
      </c>
      <c r="AU2" s="9" t="s">
        <v>51</v>
      </c>
      <c r="AV2" s="9" t="s">
        <v>52</v>
      </c>
      <c r="AW2" s="9" t="s">
        <v>53</v>
      </c>
      <c r="AX2" s="9" t="s">
        <v>54</v>
      </c>
      <c r="AY2" s="9" t="s">
        <v>55</v>
      </c>
    </row>
    <row r="3" spans="1:51" x14ac:dyDescent="0.25">
      <c r="A3" s="1">
        <v>900380599</v>
      </c>
      <c r="B3" s="1" t="s">
        <v>8</v>
      </c>
      <c r="C3" s="1" t="s">
        <v>9</v>
      </c>
      <c r="D3" s="1">
        <v>3970</v>
      </c>
      <c r="E3" s="1"/>
      <c r="F3" s="1"/>
      <c r="G3" s="1"/>
      <c r="H3" s="1" t="s">
        <v>56</v>
      </c>
      <c r="I3" s="1" t="s">
        <v>57</v>
      </c>
      <c r="J3" s="11">
        <v>44405</v>
      </c>
      <c r="K3" s="12">
        <v>1200000</v>
      </c>
      <c r="L3" s="12">
        <v>1200000</v>
      </c>
      <c r="M3" s="1" t="s">
        <v>58</v>
      </c>
      <c r="N3" s="1" t="s">
        <v>79</v>
      </c>
      <c r="O3" s="1"/>
      <c r="P3" s="1"/>
      <c r="Q3" s="1"/>
      <c r="R3" s="1"/>
      <c r="S3" s="1"/>
      <c r="T3" s="1" t="s">
        <v>59</v>
      </c>
      <c r="U3" s="12"/>
      <c r="V3" s="12"/>
      <c r="W3" s="12"/>
      <c r="X3" s="1"/>
      <c r="Y3" s="12"/>
      <c r="Z3" s="1"/>
      <c r="AA3" s="12"/>
      <c r="AB3" s="12"/>
      <c r="AC3" s="1"/>
      <c r="AD3" s="12"/>
      <c r="AE3" s="1"/>
      <c r="AF3" s="1"/>
      <c r="AG3" s="1"/>
      <c r="AH3" s="1"/>
      <c r="AI3" s="1"/>
      <c r="AJ3" s="1"/>
      <c r="AK3" s="1"/>
      <c r="AL3" s="1"/>
      <c r="AM3" s="1"/>
      <c r="AN3" s="1"/>
      <c r="AO3" s="11">
        <v>44405</v>
      </c>
      <c r="AP3" s="1"/>
      <c r="AQ3" s="1"/>
      <c r="AR3" s="1"/>
      <c r="AS3" s="1"/>
      <c r="AT3" s="1"/>
      <c r="AU3" s="1"/>
      <c r="AV3" s="1"/>
      <c r="AW3" s="1"/>
      <c r="AX3" s="1"/>
      <c r="AY3" s="1">
        <v>20221018</v>
      </c>
    </row>
    <row r="4" spans="1:51" x14ac:dyDescent="0.25">
      <c r="A4" s="1">
        <v>900380599</v>
      </c>
      <c r="B4" s="1" t="s">
        <v>8</v>
      </c>
      <c r="C4" s="1" t="s">
        <v>9</v>
      </c>
      <c r="D4" s="1">
        <v>7775</v>
      </c>
      <c r="E4" s="1" t="s">
        <v>9</v>
      </c>
      <c r="F4" s="1">
        <v>7775</v>
      </c>
      <c r="G4" s="1"/>
      <c r="H4" s="1" t="s">
        <v>60</v>
      </c>
      <c r="I4" s="1" t="s">
        <v>61</v>
      </c>
      <c r="J4" s="11">
        <v>44711</v>
      </c>
      <c r="K4" s="12">
        <v>3600000</v>
      </c>
      <c r="L4" s="12">
        <v>688951</v>
      </c>
      <c r="M4" s="1" t="s">
        <v>62</v>
      </c>
      <c r="N4" s="1" t="s">
        <v>105</v>
      </c>
      <c r="O4" s="1"/>
      <c r="P4" s="1"/>
      <c r="Q4" s="1"/>
      <c r="R4" s="1"/>
      <c r="S4" s="1"/>
      <c r="T4" s="1" t="s">
        <v>63</v>
      </c>
      <c r="U4" s="12">
        <v>3600000</v>
      </c>
      <c r="V4" s="12">
        <v>0</v>
      </c>
      <c r="W4" s="12">
        <v>0</v>
      </c>
      <c r="X4" s="1"/>
      <c r="Y4" s="12">
        <v>0</v>
      </c>
      <c r="Z4" s="1"/>
      <c r="AA4" s="12">
        <v>3600000</v>
      </c>
      <c r="AB4" s="12">
        <v>0</v>
      </c>
      <c r="AC4" s="1"/>
      <c r="AD4" s="12">
        <v>2911049</v>
      </c>
      <c r="AE4" s="1">
        <v>2201273971</v>
      </c>
      <c r="AF4" s="1" t="s">
        <v>106</v>
      </c>
      <c r="AG4" s="1"/>
      <c r="AH4" s="57">
        <v>688951</v>
      </c>
      <c r="AI4" s="1">
        <v>4800056114</v>
      </c>
      <c r="AJ4" s="1" t="s">
        <v>107</v>
      </c>
      <c r="AK4" s="1" t="s">
        <v>108</v>
      </c>
      <c r="AL4" s="1"/>
      <c r="AM4" s="1"/>
      <c r="AN4" s="1"/>
      <c r="AO4" s="11">
        <v>44721</v>
      </c>
      <c r="AP4" s="1"/>
      <c r="AQ4" s="1">
        <v>2</v>
      </c>
      <c r="AR4" s="1"/>
      <c r="AS4" s="1"/>
      <c r="AT4" s="1">
        <v>1</v>
      </c>
      <c r="AU4" s="1">
        <v>20220730</v>
      </c>
      <c r="AV4" s="1">
        <v>20220707</v>
      </c>
      <c r="AW4" s="1">
        <v>3600000</v>
      </c>
      <c r="AX4" s="1">
        <v>0</v>
      </c>
      <c r="AY4" s="1">
        <v>20221018</v>
      </c>
    </row>
    <row r="5" spans="1:51" x14ac:dyDescent="0.25">
      <c r="A5" s="1">
        <v>900380599</v>
      </c>
      <c r="B5" s="1" t="s">
        <v>8</v>
      </c>
      <c r="C5" s="1" t="s">
        <v>9</v>
      </c>
      <c r="D5" s="1">
        <v>1924</v>
      </c>
      <c r="E5" s="1" t="s">
        <v>9</v>
      </c>
      <c r="F5" s="1">
        <v>1924</v>
      </c>
      <c r="G5" s="1"/>
      <c r="H5" s="1" t="s">
        <v>64</v>
      </c>
      <c r="I5" s="1" t="s">
        <v>65</v>
      </c>
      <c r="J5" s="11">
        <v>44237</v>
      </c>
      <c r="K5" s="12">
        <v>1200000</v>
      </c>
      <c r="L5" s="12">
        <v>1200000</v>
      </c>
      <c r="M5" s="1" t="s">
        <v>62</v>
      </c>
      <c r="N5" s="1" t="s">
        <v>105</v>
      </c>
      <c r="O5" s="1"/>
      <c r="P5" s="1"/>
      <c r="Q5" s="1"/>
      <c r="R5" s="1"/>
      <c r="S5" s="1"/>
      <c r="T5" s="1" t="s">
        <v>63</v>
      </c>
      <c r="U5" s="12">
        <v>1200000</v>
      </c>
      <c r="V5" s="12">
        <v>0</v>
      </c>
      <c r="W5" s="12">
        <v>0</v>
      </c>
      <c r="X5" s="1"/>
      <c r="Y5" s="12">
        <v>0</v>
      </c>
      <c r="Z5" s="1"/>
      <c r="AA5" s="12">
        <v>1200000</v>
      </c>
      <c r="AB5" s="12">
        <v>0</v>
      </c>
      <c r="AC5" s="1"/>
      <c r="AD5" s="12">
        <v>1200000</v>
      </c>
      <c r="AE5" s="1">
        <v>2201051560</v>
      </c>
      <c r="AF5" s="1" t="s">
        <v>109</v>
      </c>
      <c r="AG5" s="1"/>
      <c r="AH5" s="1"/>
      <c r="AI5" s="1"/>
      <c r="AJ5" s="1"/>
      <c r="AK5" s="1"/>
      <c r="AL5" s="1"/>
      <c r="AM5" s="1"/>
      <c r="AN5" s="1"/>
      <c r="AO5" s="11">
        <v>44247</v>
      </c>
      <c r="AP5" s="1"/>
      <c r="AQ5" s="1">
        <v>2</v>
      </c>
      <c r="AR5" s="1"/>
      <c r="AS5" s="1"/>
      <c r="AT5" s="1">
        <v>2</v>
      </c>
      <c r="AU5" s="1">
        <v>20210330</v>
      </c>
      <c r="AV5" s="1">
        <v>20210321</v>
      </c>
      <c r="AW5" s="1">
        <v>1200000</v>
      </c>
      <c r="AX5" s="1">
        <v>0</v>
      </c>
      <c r="AY5" s="1">
        <v>20221018</v>
      </c>
    </row>
    <row r="6" spans="1:51" x14ac:dyDescent="0.25">
      <c r="A6" s="1">
        <v>900380599</v>
      </c>
      <c r="B6" s="1" t="s">
        <v>8</v>
      </c>
      <c r="C6" s="1" t="s">
        <v>9</v>
      </c>
      <c r="D6" s="1">
        <v>6819</v>
      </c>
      <c r="E6" s="1" t="s">
        <v>9</v>
      </c>
      <c r="F6" s="1">
        <v>6819</v>
      </c>
      <c r="G6" s="1"/>
      <c r="H6" s="1" t="s">
        <v>66</v>
      </c>
      <c r="I6" s="1" t="s">
        <v>67</v>
      </c>
      <c r="J6" s="11">
        <v>44651</v>
      </c>
      <c r="K6" s="12">
        <v>29177100</v>
      </c>
      <c r="L6" s="12">
        <v>286524</v>
      </c>
      <c r="M6" s="1" t="s">
        <v>68</v>
      </c>
      <c r="N6" s="1" t="s">
        <v>110</v>
      </c>
      <c r="O6" s="1"/>
      <c r="P6" s="1"/>
      <c r="Q6" s="1"/>
      <c r="R6" s="1"/>
      <c r="S6" s="1"/>
      <c r="T6" s="1" t="s">
        <v>63</v>
      </c>
      <c r="U6" s="12">
        <v>29177100</v>
      </c>
      <c r="V6" s="12">
        <v>272924</v>
      </c>
      <c r="W6" s="12">
        <v>13600</v>
      </c>
      <c r="X6" s="1" t="s">
        <v>69</v>
      </c>
      <c r="Y6" s="12">
        <v>0</v>
      </c>
      <c r="Z6" s="1"/>
      <c r="AA6" s="12">
        <v>28890576</v>
      </c>
      <c r="AB6" s="12">
        <v>0</v>
      </c>
      <c r="AC6" s="1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1">
        <v>44659</v>
      </c>
      <c r="AP6" s="1"/>
      <c r="AQ6" s="1">
        <v>2</v>
      </c>
      <c r="AR6" s="1"/>
      <c r="AS6" s="1"/>
      <c r="AT6" s="1">
        <v>3</v>
      </c>
      <c r="AU6" s="1">
        <v>20220730</v>
      </c>
      <c r="AV6" s="1">
        <v>20220723</v>
      </c>
      <c r="AW6" s="1">
        <v>29177100</v>
      </c>
      <c r="AX6" s="1">
        <v>286524</v>
      </c>
      <c r="AY6" s="1">
        <v>20221018</v>
      </c>
    </row>
    <row r="7" spans="1:51" x14ac:dyDescent="0.25">
      <c r="A7" s="1">
        <v>900380599</v>
      </c>
      <c r="B7" s="1" t="s">
        <v>8</v>
      </c>
      <c r="C7" s="1" t="s">
        <v>9</v>
      </c>
      <c r="D7" s="1">
        <v>5371</v>
      </c>
      <c r="E7" s="1" t="s">
        <v>9</v>
      </c>
      <c r="F7" s="1">
        <v>5371</v>
      </c>
      <c r="G7" s="1"/>
      <c r="H7" s="1" t="s">
        <v>70</v>
      </c>
      <c r="I7" s="1" t="s">
        <v>71</v>
      </c>
      <c r="J7" s="11">
        <v>44530</v>
      </c>
      <c r="K7" s="12">
        <v>16960000</v>
      </c>
      <c r="L7" s="12">
        <v>3476900</v>
      </c>
      <c r="M7" s="1" t="s">
        <v>72</v>
      </c>
      <c r="N7" s="1" t="s">
        <v>111</v>
      </c>
      <c r="O7" s="1"/>
      <c r="P7" s="1"/>
      <c r="Q7" s="1"/>
      <c r="R7" s="12">
        <v>3500000</v>
      </c>
      <c r="S7" s="1" t="s">
        <v>73</v>
      </c>
      <c r="T7" s="1" t="s">
        <v>63</v>
      </c>
      <c r="U7" s="12">
        <v>16960000</v>
      </c>
      <c r="V7" s="12">
        <v>138000</v>
      </c>
      <c r="W7" s="12">
        <v>0</v>
      </c>
      <c r="X7" s="1"/>
      <c r="Y7" s="12">
        <v>3500000</v>
      </c>
      <c r="Z7" s="1" t="s">
        <v>74</v>
      </c>
      <c r="AA7" s="12">
        <v>13322000</v>
      </c>
      <c r="AB7" s="12">
        <v>3500000</v>
      </c>
      <c r="AC7" s="1"/>
      <c r="AD7" s="12"/>
      <c r="AE7" s="1"/>
      <c r="AF7" s="1"/>
      <c r="AG7" s="1"/>
      <c r="AH7" s="1"/>
      <c r="AI7" s="1"/>
      <c r="AJ7" s="1"/>
      <c r="AK7" s="1"/>
      <c r="AL7" s="1"/>
      <c r="AM7" s="1"/>
      <c r="AN7" s="1"/>
      <c r="AO7" s="11">
        <v>44537</v>
      </c>
      <c r="AP7" s="1"/>
      <c r="AQ7" s="1">
        <v>9</v>
      </c>
      <c r="AR7" s="1"/>
      <c r="AS7" s="1" t="s">
        <v>75</v>
      </c>
      <c r="AT7" s="1">
        <v>2</v>
      </c>
      <c r="AU7" s="1">
        <v>21001231</v>
      </c>
      <c r="AV7" s="1">
        <v>20220105</v>
      </c>
      <c r="AW7" s="1">
        <v>16960000</v>
      </c>
      <c r="AX7" s="1">
        <v>138000</v>
      </c>
      <c r="AY7" s="1">
        <v>20221018</v>
      </c>
    </row>
    <row r="8" spans="1:51" x14ac:dyDescent="0.25">
      <c r="A8" s="1">
        <v>900380599</v>
      </c>
      <c r="B8" s="1" t="s">
        <v>8</v>
      </c>
      <c r="C8" s="1" t="s">
        <v>9</v>
      </c>
      <c r="D8" s="1">
        <v>9217</v>
      </c>
      <c r="E8" s="1" t="s">
        <v>9</v>
      </c>
      <c r="F8" s="1">
        <v>9217</v>
      </c>
      <c r="G8" s="1"/>
      <c r="H8" s="1" t="s">
        <v>76</v>
      </c>
      <c r="I8" s="1" t="s">
        <v>77</v>
      </c>
      <c r="J8" s="11">
        <v>44804</v>
      </c>
      <c r="K8" s="12">
        <v>25962000</v>
      </c>
      <c r="L8" s="12">
        <v>25962000</v>
      </c>
      <c r="M8" s="1" t="s">
        <v>72</v>
      </c>
      <c r="N8" s="1" t="s">
        <v>112</v>
      </c>
      <c r="O8" s="1"/>
      <c r="P8" s="1"/>
      <c r="Q8" s="1"/>
      <c r="R8" s="12">
        <v>1700000</v>
      </c>
      <c r="S8" s="1" t="s">
        <v>73</v>
      </c>
      <c r="T8" s="1" t="s">
        <v>63</v>
      </c>
      <c r="U8" s="12">
        <v>25962000</v>
      </c>
      <c r="V8" s="12">
        <v>0</v>
      </c>
      <c r="W8" s="12">
        <v>0</v>
      </c>
      <c r="X8" s="1"/>
      <c r="Y8" s="12">
        <v>1700000</v>
      </c>
      <c r="Z8" s="1" t="s">
        <v>78</v>
      </c>
      <c r="AA8" s="12">
        <v>24262000</v>
      </c>
      <c r="AB8" s="12">
        <v>1700000</v>
      </c>
      <c r="AC8" s="1"/>
      <c r="AD8" s="12"/>
      <c r="AE8" s="1"/>
      <c r="AF8" s="1"/>
      <c r="AG8" s="1"/>
      <c r="AH8" s="1"/>
      <c r="AI8" s="1"/>
      <c r="AJ8" s="1"/>
      <c r="AK8" s="1"/>
      <c r="AL8" s="1"/>
      <c r="AM8" s="1"/>
      <c r="AN8" s="1"/>
      <c r="AO8" s="11">
        <v>44809</v>
      </c>
      <c r="AP8" s="1"/>
      <c r="AQ8" s="1">
        <v>9</v>
      </c>
      <c r="AR8" s="1"/>
      <c r="AS8" s="1" t="s">
        <v>75</v>
      </c>
      <c r="AT8" s="1">
        <v>1</v>
      </c>
      <c r="AU8" s="1">
        <v>21001231</v>
      </c>
      <c r="AV8" s="1">
        <v>20220916</v>
      </c>
      <c r="AW8" s="1">
        <v>25962000</v>
      </c>
      <c r="AX8" s="1">
        <v>0</v>
      </c>
      <c r="AY8" s="1">
        <v>20221018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1845C-F8BC-4F43-B27B-373B7C666271}">
  <dimension ref="B1:J41"/>
  <sheetViews>
    <sheetView showGridLines="0" tabSelected="1" topLeftCell="A9" zoomScale="90" zoomScaleNormal="90" zoomScaleSheetLayoutView="100" workbookViewId="0">
      <selection activeCell="M24" sqref="M24"/>
    </sheetView>
  </sheetViews>
  <sheetFormatPr baseColWidth="10" defaultRowHeight="12.75" x14ac:dyDescent="0.2"/>
  <cols>
    <col min="1" max="1" width="1" style="13" customWidth="1"/>
    <col min="2" max="2" width="11.42578125" style="13"/>
    <col min="3" max="3" width="17.5703125" style="13" customWidth="1"/>
    <col min="4" max="4" width="11.5703125" style="13" customWidth="1"/>
    <col min="5" max="8" width="11.42578125" style="13"/>
    <col min="9" max="9" width="22.5703125" style="13" customWidth="1"/>
    <col min="10" max="10" width="14" style="13" customWidth="1"/>
    <col min="11" max="16384" width="11.42578125" style="13"/>
  </cols>
  <sheetData>
    <row r="1" spans="2:10" ht="6" customHeight="1" thickBot="1" x14ac:dyDescent="0.25"/>
    <row r="2" spans="2:10" ht="19.5" customHeight="1" x14ac:dyDescent="0.2">
      <c r="B2" s="14"/>
      <c r="C2" s="15"/>
      <c r="D2" s="16" t="s">
        <v>80</v>
      </c>
      <c r="E2" s="17"/>
      <c r="F2" s="17"/>
      <c r="G2" s="17"/>
      <c r="H2" s="17"/>
      <c r="I2" s="18"/>
      <c r="J2" s="19" t="s">
        <v>81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82</v>
      </c>
      <c r="E4" s="17"/>
      <c r="F4" s="17"/>
      <c r="G4" s="17"/>
      <c r="H4" s="17"/>
      <c r="I4" s="18"/>
      <c r="J4" s="19" t="s">
        <v>83</v>
      </c>
    </row>
    <row r="5" spans="2:10" x14ac:dyDescent="0.2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25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">
      <c r="B7" s="32"/>
      <c r="J7" s="33"/>
    </row>
    <row r="8" spans="2:10" x14ac:dyDescent="0.2">
      <c r="B8" s="32"/>
      <c r="J8" s="33"/>
    </row>
    <row r="9" spans="2:10" x14ac:dyDescent="0.2">
      <c r="B9" s="32"/>
      <c r="J9" s="33"/>
    </row>
    <row r="10" spans="2:10" x14ac:dyDescent="0.2">
      <c r="B10" s="32"/>
      <c r="C10" s="34" t="s">
        <v>128</v>
      </c>
      <c r="E10" s="35"/>
      <c r="J10" s="33"/>
    </row>
    <row r="11" spans="2:10" x14ac:dyDescent="0.2">
      <c r="B11" s="32"/>
      <c r="J11" s="33"/>
    </row>
    <row r="12" spans="2:10" x14ac:dyDescent="0.2">
      <c r="B12" s="32"/>
      <c r="C12" s="34" t="s">
        <v>126</v>
      </c>
      <c r="J12" s="33"/>
    </row>
    <row r="13" spans="2:10" x14ac:dyDescent="0.2">
      <c r="B13" s="32"/>
      <c r="C13" s="34" t="s">
        <v>127</v>
      </c>
      <c r="J13" s="33"/>
    </row>
    <row r="14" spans="2:10" x14ac:dyDescent="0.2">
      <c r="B14" s="32"/>
      <c r="J14" s="33"/>
    </row>
    <row r="15" spans="2:10" x14ac:dyDescent="0.2">
      <c r="B15" s="32"/>
      <c r="C15" s="13" t="s">
        <v>130</v>
      </c>
      <c r="J15" s="33"/>
    </row>
    <row r="16" spans="2:10" x14ac:dyDescent="0.2">
      <c r="B16" s="32"/>
      <c r="C16" s="36"/>
      <c r="J16" s="33"/>
    </row>
    <row r="17" spans="2:10" x14ac:dyDescent="0.2">
      <c r="B17" s="32"/>
      <c r="C17" s="13" t="s">
        <v>129</v>
      </c>
      <c r="D17" s="35"/>
      <c r="H17" s="37" t="s">
        <v>85</v>
      </c>
      <c r="I17" s="37" t="s">
        <v>86</v>
      </c>
      <c r="J17" s="33"/>
    </row>
    <row r="18" spans="2:10" x14ac:dyDescent="0.2">
      <c r="B18" s="32"/>
      <c r="C18" s="34" t="s">
        <v>87</v>
      </c>
      <c r="D18" s="34"/>
      <c r="E18" s="34"/>
      <c r="F18" s="34"/>
      <c r="H18" s="38">
        <v>6</v>
      </c>
      <c r="I18" s="39">
        <v>32814375</v>
      </c>
      <c r="J18" s="33"/>
    </row>
    <row r="19" spans="2:10" x14ac:dyDescent="0.2">
      <c r="B19" s="32"/>
      <c r="C19" s="13" t="s">
        <v>88</v>
      </c>
      <c r="H19" s="40">
        <v>2</v>
      </c>
      <c r="I19" s="41">
        <v>1888951</v>
      </c>
      <c r="J19" s="33"/>
    </row>
    <row r="20" spans="2:10" x14ac:dyDescent="0.2">
      <c r="B20" s="32"/>
      <c r="C20" s="13" t="s">
        <v>89</v>
      </c>
      <c r="H20" s="40">
        <v>0</v>
      </c>
      <c r="I20" s="41">
        <v>0</v>
      </c>
      <c r="J20" s="33"/>
    </row>
    <row r="21" spans="2:10" x14ac:dyDescent="0.2">
      <c r="B21" s="32"/>
      <c r="C21" s="13" t="s">
        <v>90</v>
      </c>
      <c r="H21" s="40">
        <v>1</v>
      </c>
      <c r="I21" s="42">
        <v>1200000</v>
      </c>
      <c r="J21" s="33"/>
    </row>
    <row r="22" spans="2:10" x14ac:dyDescent="0.2">
      <c r="B22" s="32"/>
      <c r="C22" s="13" t="s">
        <v>91</v>
      </c>
      <c r="H22" s="40">
        <v>1</v>
      </c>
      <c r="I22" s="41">
        <v>286524</v>
      </c>
      <c r="J22" s="33"/>
    </row>
    <row r="23" spans="2:10" ht="13.5" thickBot="1" x14ac:dyDescent="0.25">
      <c r="B23" s="32"/>
      <c r="C23" s="13" t="s">
        <v>92</v>
      </c>
      <c r="H23" s="43">
        <v>1</v>
      </c>
      <c r="I23" s="44">
        <v>5176900</v>
      </c>
      <c r="J23" s="33"/>
    </row>
    <row r="24" spans="2:10" x14ac:dyDescent="0.2">
      <c r="B24" s="32"/>
      <c r="C24" s="34" t="s">
        <v>93</v>
      </c>
      <c r="D24" s="34"/>
      <c r="E24" s="34"/>
      <c r="F24" s="34"/>
      <c r="H24" s="38">
        <f>H19+H20+H21+H22+H23</f>
        <v>5</v>
      </c>
      <c r="I24" s="45">
        <f>I19+I20+I21+I22+I23</f>
        <v>8552375</v>
      </c>
      <c r="J24" s="33"/>
    </row>
    <row r="25" spans="2:10" x14ac:dyDescent="0.2">
      <c r="B25" s="32"/>
      <c r="C25" s="13" t="s">
        <v>94</v>
      </c>
      <c r="H25" s="40">
        <v>1</v>
      </c>
      <c r="I25" s="41">
        <v>24262000</v>
      </c>
      <c r="J25" s="33"/>
    </row>
    <row r="26" spans="2:10" x14ac:dyDescent="0.2">
      <c r="B26" s="32"/>
      <c r="C26" s="13" t="s">
        <v>95</v>
      </c>
      <c r="H26" s="40">
        <v>0</v>
      </c>
      <c r="I26" s="41">
        <v>0</v>
      </c>
      <c r="J26" s="33"/>
    </row>
    <row r="27" spans="2:10" ht="13.5" thickBot="1" x14ac:dyDescent="0.25">
      <c r="B27" s="32"/>
      <c r="C27" s="13" t="s">
        <v>96</v>
      </c>
      <c r="H27" s="43">
        <v>0</v>
      </c>
      <c r="I27" s="44">
        <v>0</v>
      </c>
      <c r="J27" s="33"/>
    </row>
    <row r="28" spans="2:10" x14ac:dyDescent="0.2">
      <c r="B28" s="32"/>
      <c r="C28" s="34" t="s">
        <v>97</v>
      </c>
      <c r="D28" s="34"/>
      <c r="E28" s="34"/>
      <c r="F28" s="34"/>
      <c r="H28" s="38">
        <f>H25+H26+H27</f>
        <v>1</v>
      </c>
      <c r="I28" s="45">
        <f>I25+I26+I27</f>
        <v>24262000</v>
      </c>
      <c r="J28" s="33"/>
    </row>
    <row r="29" spans="2:10" ht="13.5" thickBot="1" x14ac:dyDescent="0.25">
      <c r="B29" s="32"/>
      <c r="C29" s="13" t="s">
        <v>98</v>
      </c>
      <c r="D29" s="34"/>
      <c r="E29" s="34"/>
      <c r="F29" s="34"/>
      <c r="H29" s="43">
        <v>0</v>
      </c>
      <c r="I29" s="44">
        <v>0</v>
      </c>
      <c r="J29" s="33"/>
    </row>
    <row r="30" spans="2:10" x14ac:dyDescent="0.2">
      <c r="B30" s="32"/>
      <c r="C30" s="34" t="s">
        <v>99</v>
      </c>
      <c r="D30" s="34"/>
      <c r="E30" s="34"/>
      <c r="F30" s="34"/>
      <c r="H30" s="40">
        <f>H29</f>
        <v>0</v>
      </c>
      <c r="I30" s="41">
        <f>I29</f>
        <v>0</v>
      </c>
      <c r="J30" s="33"/>
    </row>
    <row r="31" spans="2:10" x14ac:dyDescent="0.2">
      <c r="B31" s="32"/>
      <c r="C31" s="34"/>
      <c r="D31" s="34"/>
      <c r="E31" s="34"/>
      <c r="F31" s="34"/>
      <c r="H31" s="46"/>
      <c r="I31" s="45"/>
      <c r="J31" s="33"/>
    </row>
    <row r="32" spans="2:10" ht="13.5" thickBot="1" x14ac:dyDescent="0.25">
      <c r="B32" s="32"/>
      <c r="C32" s="34" t="s">
        <v>100</v>
      </c>
      <c r="D32" s="34"/>
      <c r="H32" s="47">
        <f>H24+H28+H30</f>
        <v>6</v>
      </c>
      <c r="I32" s="48">
        <f>I24+I28+I30</f>
        <v>32814375</v>
      </c>
      <c r="J32" s="33"/>
    </row>
    <row r="33" spans="2:10" ht="13.5" thickTop="1" x14ac:dyDescent="0.2">
      <c r="B33" s="32"/>
      <c r="C33" s="34"/>
      <c r="D33" s="34"/>
      <c r="H33" s="49"/>
      <c r="I33" s="41"/>
      <c r="J33" s="33"/>
    </row>
    <row r="34" spans="2:10" x14ac:dyDescent="0.2">
      <c r="B34" s="32"/>
      <c r="G34" s="49"/>
      <c r="H34" s="49"/>
      <c r="I34" s="49"/>
      <c r="J34" s="33"/>
    </row>
    <row r="35" spans="2:10" x14ac:dyDescent="0.2">
      <c r="B35" s="32"/>
      <c r="G35" s="49"/>
      <c r="H35" s="49"/>
      <c r="I35" s="49"/>
      <c r="J35" s="33"/>
    </row>
    <row r="36" spans="2:10" x14ac:dyDescent="0.2">
      <c r="B36" s="32"/>
      <c r="G36" s="49"/>
      <c r="H36" s="49"/>
      <c r="I36" s="49"/>
      <c r="J36" s="33"/>
    </row>
    <row r="37" spans="2:10" ht="13.5" thickBot="1" x14ac:dyDescent="0.25">
      <c r="B37" s="32"/>
      <c r="C37" s="50"/>
      <c r="D37" s="50"/>
      <c r="G37" s="51" t="s">
        <v>101</v>
      </c>
      <c r="H37" s="50"/>
      <c r="I37" s="49"/>
      <c r="J37" s="33"/>
    </row>
    <row r="38" spans="2:10" ht="4.5" customHeight="1" x14ac:dyDescent="0.2">
      <c r="B38" s="32"/>
      <c r="C38" s="49"/>
      <c r="D38" s="49"/>
      <c r="G38" s="49"/>
      <c r="H38" s="49"/>
      <c r="I38" s="49"/>
      <c r="J38" s="33"/>
    </row>
    <row r="39" spans="2:10" x14ac:dyDescent="0.2">
      <c r="B39" s="32"/>
      <c r="C39" s="34" t="s">
        <v>102</v>
      </c>
      <c r="G39" s="52" t="s">
        <v>103</v>
      </c>
      <c r="H39" s="49"/>
      <c r="I39" s="49"/>
      <c r="J39" s="33"/>
    </row>
    <row r="40" spans="2:10" x14ac:dyDescent="0.2">
      <c r="B40" s="32"/>
      <c r="G40" s="49"/>
      <c r="H40" s="49"/>
      <c r="I40" s="49"/>
      <c r="J40" s="33"/>
    </row>
    <row r="41" spans="2:10" ht="18.75" customHeight="1" thickBot="1" x14ac:dyDescent="0.25">
      <c r="B41" s="53"/>
      <c r="C41" s="54"/>
      <c r="D41" s="54"/>
      <c r="E41" s="54"/>
      <c r="F41" s="54"/>
      <c r="G41" s="50"/>
      <c r="H41" s="50"/>
      <c r="I41" s="50"/>
      <c r="J41" s="55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2022-10-18T19:14:42Z</dcterms:modified>
</cp:coreProperties>
</file>