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8D498BA2-9447-4D3A-8842-B43DF809CB4B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2" r:id="rId1"/>
    <sheet name="TD" sheetId="4" r:id="rId2"/>
    <sheet name="ESTADO DE CADA FACTURA" sheetId="3" r:id="rId3"/>
    <sheet name="FOR-CSA-018" sheetId="5" r:id="rId4"/>
  </sheets>
  <definedNames>
    <definedName name="_xlnm._FilterDatabase" localSheetId="0" hidden="1">'INFO IPS'!$A$15:$K$24</definedName>
  </definedNames>
  <calcPr calcId="191029"/>
  <pivotCaches>
    <pivotCache cacheId="13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5" l="1"/>
  <c r="H30" i="5"/>
  <c r="I28" i="5"/>
  <c r="H28" i="5"/>
  <c r="I24" i="5"/>
  <c r="I32" i="5" s="1"/>
  <c r="H24" i="5"/>
  <c r="H32" i="5" l="1"/>
  <c r="AF1" i="3"/>
  <c r="AE1" i="3"/>
  <c r="AD1" i="3"/>
  <c r="AC1" i="3"/>
  <c r="AA1" i="3"/>
  <c r="Y1" i="3"/>
  <c r="U1" i="3"/>
  <c r="R1" i="3"/>
  <c r="L1" i="3"/>
  <c r="K1" i="3"/>
  <c r="B24" i="2" l="1"/>
  <c r="C24" i="2"/>
  <c r="C26" i="2" s="1"/>
</calcChain>
</file>

<file path=xl/sharedStrings.xml><?xml version="1.0" encoding="utf-8"?>
<sst xmlns="http://schemas.openxmlformats.org/spreadsheetml/2006/main" count="220" uniqueCount="165">
  <si>
    <t>02979746</t>
  </si>
  <si>
    <t>DI</t>
  </si>
  <si>
    <t>28.10.2014</t>
  </si>
  <si>
    <t>0000832029</t>
  </si>
  <si>
    <t>ZD02</t>
  </si>
  <si>
    <t>3719359</t>
  </si>
  <si>
    <t>18.04.2022</t>
  </si>
  <si>
    <t>24.08.2020</t>
  </si>
  <si>
    <t>0001668227</t>
  </si>
  <si>
    <t>3725152</t>
  </si>
  <si>
    <t>25.09.2020</t>
  </si>
  <si>
    <t>0001679102</t>
  </si>
  <si>
    <t>3827884</t>
  </si>
  <si>
    <t>28.01.2022</t>
  </si>
  <si>
    <t>0001812415</t>
  </si>
  <si>
    <t>3832868</t>
  </si>
  <si>
    <t>15.06.2022</t>
  </si>
  <si>
    <t>14.03.2022</t>
  </si>
  <si>
    <t>16.02.2022</t>
  </si>
  <si>
    <t>0001800267</t>
  </si>
  <si>
    <t>3843106</t>
  </si>
  <si>
    <t>19.05.2022</t>
  </si>
  <si>
    <t>24.03.2022</t>
  </si>
  <si>
    <t>0001835476</t>
  </si>
  <si>
    <t>3843692</t>
  </si>
  <si>
    <t>27.03.2022</t>
  </si>
  <si>
    <t>0001835318</t>
  </si>
  <si>
    <t>3850792</t>
  </si>
  <si>
    <t>23.04.2022</t>
  </si>
  <si>
    <t>0001847128</t>
  </si>
  <si>
    <t>3889656</t>
  </si>
  <si>
    <t>RV</t>
  </si>
  <si>
    <t>19.08.2022</t>
  </si>
  <si>
    <t>0001892799</t>
  </si>
  <si>
    <t>ZD01</t>
  </si>
  <si>
    <t xml:space="preserve">HOSPITAL GENERAL DE MEDELLIN (LUZ CASTRO DE GUTIERREZ)                                                                                                                                 </t>
  </si>
  <si>
    <t>NIT 890904646</t>
  </si>
  <si>
    <t>ESTADO DE CARTERA VIGENTE</t>
  </si>
  <si>
    <t xml:space="preserve">CAJA DE COMPENSACION FAMILIAR DEL VALLE DEL CAUCA </t>
  </si>
  <si>
    <t>FACTURA</t>
  </si>
  <si>
    <t>SALDO INICIAL</t>
  </si>
  <si>
    <t>SALDO NETO</t>
  </si>
  <si>
    <t>CLA</t>
  </si>
  <si>
    <t>FECHA RAD</t>
  </si>
  <si>
    <t>FECHA DOC</t>
  </si>
  <si>
    <t>EPISODIO</t>
  </si>
  <si>
    <t>DIAS</t>
  </si>
  <si>
    <t>FAC COL</t>
  </si>
  <si>
    <t>RAD</t>
  </si>
  <si>
    <t>CUENTA</t>
  </si>
  <si>
    <t>AL 30 DE SEPTIEMBRE 2022</t>
  </si>
  <si>
    <t>TOTAL ESTADO DE CARTERA VIGENTE</t>
  </si>
  <si>
    <t>PENDIENTE POR COMPENSAR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</si>
  <si>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</si>
  <si>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</si>
  <si>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</si>
  <si>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</si>
  <si>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</si>
  <si>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</si>
  <si>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</si>
  <si>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LLAVE</t>
  </si>
  <si>
    <t>FECHA_FACT_IPS</t>
  </si>
  <si>
    <t>VALOR_FACT_IPS</t>
  </si>
  <si>
    <t>SALDO_FACT_IPS</t>
  </si>
  <si>
    <t>OBSERVACION_SASS</t>
  </si>
  <si>
    <t>ESTADO EPS OCTUBRE 19 2022</t>
  </si>
  <si>
    <t>POR PAGAR SAP</t>
  </si>
  <si>
    <t>DOCUMENTO CONTABLE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</si>
  <si>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</si>
  <si>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</si>
  <si>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</si>
  <si>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</si>
  <si>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</si>
  <si>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</si>
  <si>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</si>
  <si>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</si>
  <si>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</si>
  <si>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</si>
  <si>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</si>
  <si>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</si>
  <si>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</si>
  <si>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</si>
  <si>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</si>
  <si>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</si>
  <si>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</si>
  <si>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</si>
  <si>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</si>
  <si>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</si>
  <si>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</si>
  <si>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</si>
  <si>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</si>
  <si>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</si>
  <si>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</si>
  <si>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</si>
  <si>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</si>
  <si>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</si>
  <si>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</si>
  <si>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</si>
  <si>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</si>
  <si>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</si>
  <si>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HOSPITAL GENERAL DE MEDELLIN - LUZ CASTRO DE GUTIERREZ</t>
  </si>
  <si>
    <t>890904646__3843692</t>
  </si>
  <si>
    <t>B)Factura sin saldo ERP</t>
  </si>
  <si>
    <t>OK</t>
  </si>
  <si>
    <t>890904646__2979746</t>
  </si>
  <si>
    <t>B)Factura sin saldo ERP/conciliar diferencia glosa aceptada</t>
  </si>
  <si>
    <t>890904646__3889656</t>
  </si>
  <si>
    <t>C)Glosas total pendiente por respuesta de IPS</t>
  </si>
  <si>
    <t>AUT/TARIFA/SPTE INCOMPLETO: SE DEVUELVE FACTURA AL VALIDAR LOS SERVICIOS PRESTADOS NO CUENTA CON AUTORIZACION SOLO SE EVIDENCIA ANEXO SOLICITANDO 3 DIAS UCI Y 3 DIAS UCIN FACTURAN7 DIAS DE INTERMEDIO, NO SE EVIDENCIA LOS CORREOS SOPORTANDOLOS 3 ENVIOS, FAVOR SOLICITAR AUTORIZACION ,TROPONINA NO PACTADA NO SE EVIDENCIA COTIZACION SE RECONOCER VALOR SOAT $85.300,PARACLINICOS NO SOPORTADOS 12/08/2022: A.L $48.300,CALCIO FACTURAN 2 SOPORTAN 1$23.700,GLUCOSA$16.700,HEMATOCRITO$5000,HEMOGLOBINA $10.300,POT FACTURAN 2 SOPORTAN 1$39.700,SODFACTURAN 2 SOPORTAN 1 $32.700,TOTAL GLOSA(609.200)EL DOCUEMENTO DEL PACIENTE EN LA FACTURA Y DETALLE SE ENCUENTRA ERRADOFAVOR VALIDAR.JENNIFER REBOLLEDO</t>
  </si>
  <si>
    <t>SI</t>
  </si>
  <si>
    <t>890904646__3827884</t>
  </si>
  <si>
    <t>DEVOLUCION</t>
  </si>
  <si>
    <t>AUT/PTCIA MEDICA/FACTURACION SE DEVUELVE FACTURA AL VALIDARNO CUENTA CON AUTORIZACION POR LOS SERVICIOS FACTURADOS SE DEBE DE SOLICITAR AL CORREO CAPAUTORIZACIONES@EPSCOMFENALCOVALLE.COM.CO ,2-NO SE EVIEDENCIA SOPORTE DE MONITORIA FETAL 260.000 NO SE EVIDENCIA SOPORTE DE GLUCOMETRIAS LOS DIAS 15,149 Y 17 ENERO CANT : 8 $73600,SOPORTAR CRETAININA DEPURACION13/ENERO $25.700,VALIDAR OBJECCIONES REALIZADAS POR AUDITORIAUDITORIA MEDICA POR 424.447 TOTAL OBJECCIONES $2.405.047.JENNIFER REBOLLEDO</t>
  </si>
  <si>
    <t>890904646__3850792</t>
  </si>
  <si>
    <t>E)Glosas total en Gestion por ERP</t>
  </si>
  <si>
    <t>AUT _ DEVOLUCION DE FACTURA CON SOPORTES SUMINISTRADOS:1.No se evidencia trazabilidad de correos enviados a la CAP solicitarla a  capautorizaciones@epscomfenalcovalle.com.cola cual consta de15 digitos numericos. 2. Una vez adjuntando</t>
  </si>
  <si>
    <t>890904646__3832868</t>
  </si>
  <si>
    <t>F)Glosas parcial en Gestion por ERP</t>
  </si>
  <si>
    <t>ESTADO 1</t>
  </si>
  <si>
    <t>IPS ACEPTA GLOSA PARCIAL DE ACUERDO A ACTA DE CONCILIACION DREALIZADA EL 22/09/2022.JENNIFER REBOLLEDO</t>
  </si>
  <si>
    <t>NO</t>
  </si>
  <si>
    <t>890904646__3843106</t>
  </si>
  <si>
    <t>IPS ACEPTA GLOSA PARCIAL DE ACUERDO A ACTA DE CONCILIACION REALIZADA EL DIA 22/09/2022.JENNIFER REBOLLEDO</t>
  </si>
  <si>
    <t>890904646__3719359</t>
  </si>
  <si>
    <t>IPS ACEPTA DEVOLUCION PARCIAL DE ACUERDO A ACTA DE CONCILIACON DEL 22/09/2022.JENNIFER REBOLLEDO</t>
  </si>
  <si>
    <t>890904646__3725152</t>
  </si>
  <si>
    <t>IPS ACEPTA GLOSA PARCIAL DE ACUERDO A ACTA DE CONCILIACION DEL 22/09/2022.JENNIFER REBOLLEDO</t>
  </si>
  <si>
    <t>GLOSA POR CONCILIAR</t>
  </si>
  <si>
    <t>FACTURA DEVUELTA</t>
  </si>
  <si>
    <t>FACTURA CERRADA POR EXTEMPORANEIDAD</t>
  </si>
  <si>
    <t>21.09.2022</t>
  </si>
  <si>
    <t>FACTURA CANCELADA</t>
  </si>
  <si>
    <t>Total general</t>
  </si>
  <si>
    <t>ESTADO EPS</t>
  </si>
  <si>
    <t>FACTURAS</t>
  </si>
  <si>
    <t xml:space="preserve">SALDO FACT IPS </t>
  </si>
  <si>
    <t>VALOR GLOSA Y DV</t>
  </si>
  <si>
    <t>VALOR CANCELADO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</si>
  <si>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</si>
  <si>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</si>
  <si>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</si>
  <si>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</si>
  <si>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</si>
  <si>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</si>
  <si>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</si>
  <si>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</si>
  <si>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</si>
  <si>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</si>
  <si>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</si>
  <si>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</si>
  <si>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</si>
  <si>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</si>
  <si>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</si>
  <si>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</si>
  <si>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</si>
  <si>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</si>
  <si>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</si>
  <si>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</si>
  <si>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</si>
  <si>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</si>
  <si>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OCTUBRE 20 DE 2022</t>
  </si>
  <si>
    <t>Señores : HOSPITAL GENERAL DE MEDELLIN - LUZ CASTRO DE GUTIERREZ</t>
  </si>
  <si>
    <t>NIT: 890904646</t>
  </si>
  <si>
    <t>A continuacion me permito remitir nuestra respuesta al estado de cartera presentado en la fecha: 12/10/2022</t>
  </si>
  <si>
    <t>Con Corte al dia :30/09/2022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</si>
</sst>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64" formatCode="_-&quot;$&quot;* #,##0_-;\-&quot;$&quot;* #,##0_-;_-&quot;$&quot;* &quot;-&quot;??_-;_-@_-"/>
    <numFmt numFmtId="165" formatCode="&quot;$&quot;\ #,##0"/>
    <numFmt numFmtId="170" formatCode="&quot;$&quot;\ #,##0;[Red]&quot;$&quot;\ #,##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rgb="FF3F3F76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/>
      <top style="thin">
        <color indexed="65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4">
    <xf numFmtId="0" fontId="0" fillId="0" borderId="0"/>
    <xf numFmtId="41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</cellStyleXfs>
  <cellXfs count="86">
    <xf numFmtId="0" fontId="0" fillId="0" borderId="0" xfId="0"/>
    <xf numFmtId="49" fontId="0" fillId="0" borderId="0" xfId="0" applyNumberFormat="1"/>
    <xf numFmtId="41" fontId="0" fillId="0" borderId="0" xfId="1" applyFont="1"/>
    <xf numFmtId="49" fontId="19" fillId="5" borderId="14" xfId="10" applyNumberFormat="1" applyFont="1" applyBorder="1" applyAlignment="1">
      <alignment horizontal="center" wrapText="1"/>
    </xf>
    <xf numFmtId="41" fontId="19" fillId="5" borderId="14" xfId="1" applyFont="1" applyFill="1" applyBorder="1" applyAlignment="1">
      <alignment horizontal="center" wrapText="1"/>
    </xf>
    <xf numFmtId="0" fontId="19" fillId="5" borderId="14" xfId="10" applyFont="1" applyBorder="1" applyAlignment="1">
      <alignment horizontal="center" wrapText="1"/>
    </xf>
    <xf numFmtId="164" fontId="13" fillId="33" borderId="15" xfId="12" applyNumberFormat="1" applyFont="1" applyFill="1" applyBorder="1"/>
    <xf numFmtId="164" fontId="13" fillId="33" borderId="16" xfId="12" applyNumberFormat="1" applyFont="1" applyFill="1" applyBorder="1"/>
    <xf numFmtId="164" fontId="13" fillId="33" borderId="14" xfId="12" applyNumberFormat="1" applyFont="1" applyFill="1" applyBorder="1" applyAlignment="1">
      <alignment horizontal="center"/>
    </xf>
    <xf numFmtId="164" fontId="13" fillId="33" borderId="17" xfId="8" applyNumberFormat="1" applyFont="1" applyFill="1" applyBorder="1"/>
    <xf numFmtId="164" fontId="13" fillId="33" borderId="14" xfId="8" applyNumberFormat="1" applyFont="1" applyFill="1" applyBorder="1"/>
    <xf numFmtId="49" fontId="0" fillId="0" borderId="14" xfId="0" applyNumberFormat="1" applyBorder="1"/>
    <xf numFmtId="3" fontId="0" fillId="0" borderId="14" xfId="0" applyNumberFormat="1" applyBorder="1"/>
    <xf numFmtId="0" fontId="0" fillId="0" borderId="14" xfId="0" applyBorder="1"/>
    <xf numFmtId="0" fontId="16" fillId="0" borderId="18" xfId="0" applyFont="1" applyBorder="1" applyAlignment="1">
      <alignment horizontal="center"/>
    </xf>
    <xf numFmtId="0" fontId="16" fillId="0" borderId="19" xfId="0" applyFont="1" applyBorder="1" applyAlignment="1">
      <alignment horizontal="center"/>
    </xf>
    <xf numFmtId="0" fontId="18" fillId="13" borderId="10" xfId="23" applyFont="1" applyBorder="1" applyAlignment="1">
      <alignment horizontal="center" wrapText="1"/>
    </xf>
    <xf numFmtId="0" fontId="18" fillId="13" borderId="11" xfId="23" applyFont="1" applyBorder="1" applyAlignment="1">
      <alignment horizontal="center" wrapText="1"/>
    </xf>
    <xf numFmtId="0" fontId="18" fillId="13" borderId="10" xfId="23" applyFont="1" applyBorder="1" applyAlignment="1">
      <alignment horizontal="center"/>
    </xf>
    <xf numFmtId="0" fontId="18" fillId="13" borderId="11" xfId="23" applyFont="1" applyBorder="1" applyAlignment="1">
      <alignment horizontal="center"/>
    </xf>
    <xf numFmtId="0" fontId="18" fillId="13" borderId="12" xfId="23" applyFont="1" applyBorder="1" applyAlignment="1">
      <alignment horizontal="center"/>
    </xf>
    <xf numFmtId="0" fontId="18" fillId="13" borderId="13" xfId="23" applyFont="1" applyBorder="1" applyAlignment="1">
      <alignment horizontal="center"/>
    </xf>
    <xf numFmtId="165" fontId="0" fillId="0" borderId="0" xfId="0" applyNumberFormat="1"/>
    <xf numFmtId="0" fontId="0" fillId="34" borderId="14" xfId="0" applyFill="1" applyBorder="1" applyAlignment="1">
      <alignment horizontal="center" vertical="center" wrapText="1"/>
    </xf>
    <xf numFmtId="0" fontId="0" fillId="35" borderId="14" xfId="0" applyFill="1" applyBorder="1" applyAlignment="1">
      <alignment horizontal="center" vertical="center" wrapText="1"/>
    </xf>
    <xf numFmtId="14" fontId="0" fillId="0" borderId="14" xfId="0" applyNumberFormat="1" applyBorder="1"/>
    <xf numFmtId="165" fontId="0" fillId="0" borderId="14" xfId="0" applyNumberFormat="1" applyBorder="1"/>
    <xf numFmtId="0" fontId="0" fillId="0" borderId="20" xfId="0" pivotButton="1" applyBorder="1"/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0" xfId="0" applyBorder="1" applyAlignment="1">
      <alignment horizontal="center"/>
    </xf>
    <xf numFmtId="0" fontId="0" fillId="0" borderId="20" xfId="0" applyNumberFormat="1" applyBorder="1" applyAlignment="1">
      <alignment horizontal="center"/>
    </xf>
    <xf numFmtId="0" fontId="0" fillId="0" borderId="21" xfId="0" applyNumberFormat="1" applyBorder="1" applyAlignment="1">
      <alignment horizontal="center"/>
    </xf>
    <xf numFmtId="0" fontId="0" fillId="0" borderId="26" xfId="0" applyNumberFormat="1" applyBorder="1" applyAlignment="1">
      <alignment horizontal="center"/>
    </xf>
    <xf numFmtId="165" fontId="0" fillId="0" borderId="22" xfId="0" applyNumberFormat="1" applyBorder="1"/>
    <xf numFmtId="165" fontId="0" fillId="0" borderId="23" xfId="0" applyNumberFormat="1" applyBorder="1"/>
    <xf numFmtId="165" fontId="0" fillId="0" borderId="24" xfId="0" applyNumberFormat="1" applyBorder="1"/>
    <xf numFmtId="165" fontId="0" fillId="0" borderId="25" xfId="0" applyNumberFormat="1" applyBorder="1"/>
    <xf numFmtId="165" fontId="0" fillId="0" borderId="27" xfId="0" applyNumberFormat="1" applyBorder="1"/>
    <xf numFmtId="165" fontId="0" fillId="0" borderId="28" xfId="0" applyNumberFormat="1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21" fillId="0" borderId="0" xfId="43" applyFont="1"/>
    <xf numFmtId="0" fontId="21" fillId="0" borderId="29" xfId="43" applyFont="1" applyBorder="1" applyAlignment="1">
      <alignment horizontal="centerContinuous"/>
    </xf>
    <xf numFmtId="0" fontId="21" fillId="0" borderId="30" xfId="43" applyFont="1" applyBorder="1" applyAlignment="1">
      <alignment horizontal="centerContinuous"/>
    </xf>
    <xf numFmtId="0" fontId="22" fillId="0" borderId="29" xfId="43" applyFont="1" applyBorder="1" applyAlignment="1">
      <alignment horizontal="centerContinuous" vertical="center"/>
    </xf>
    <xf numFmtId="0" fontId="22" fillId="0" borderId="31" xfId="43" applyFont="1" applyBorder="1" applyAlignment="1">
      <alignment horizontal="centerContinuous" vertical="center"/>
    </xf>
    <xf numFmtId="0" fontId="22" fillId="0" borderId="30" xfId="43" applyFont="1" applyBorder="1" applyAlignment="1">
      <alignment horizontal="centerContinuous" vertical="center"/>
    </xf>
    <xf numFmtId="0" fontId="22" fillId="0" borderId="32" xfId="43" applyFont="1" applyBorder="1" applyAlignment="1">
      <alignment horizontal="centerContinuous" vertical="center"/>
    </xf>
    <xf numFmtId="0" fontId="21" fillId="0" borderId="33" xfId="43" applyFont="1" applyBorder="1" applyAlignment="1">
      <alignment horizontal="centerContinuous"/>
    </xf>
    <xf numFmtId="0" fontId="21" fillId="0" borderId="34" xfId="43" applyFont="1" applyBorder="1" applyAlignment="1">
      <alignment horizontal="centerContinuous"/>
    </xf>
    <xf numFmtId="0" fontId="22" fillId="0" borderId="35" xfId="43" applyFont="1" applyBorder="1" applyAlignment="1">
      <alignment horizontal="centerContinuous" vertical="center"/>
    </xf>
    <xf numFmtId="0" fontId="22" fillId="0" borderId="36" xfId="43" applyFont="1" applyBorder="1" applyAlignment="1">
      <alignment horizontal="centerContinuous" vertical="center"/>
    </xf>
    <xf numFmtId="0" fontId="22" fillId="0" borderId="37" xfId="43" applyFont="1" applyBorder="1" applyAlignment="1">
      <alignment horizontal="centerContinuous" vertical="center"/>
    </xf>
    <xf numFmtId="0" fontId="22" fillId="0" borderId="38" xfId="43" applyFont="1" applyBorder="1" applyAlignment="1">
      <alignment horizontal="centerContinuous" vertical="center"/>
    </xf>
    <xf numFmtId="0" fontId="22" fillId="0" borderId="33" xfId="43" applyFont="1" applyBorder="1" applyAlignment="1">
      <alignment horizontal="centerContinuous" vertical="center"/>
    </xf>
    <xf numFmtId="0" fontId="22" fillId="0" borderId="0" xfId="43" applyFont="1" applyAlignment="1">
      <alignment horizontal="centerContinuous" vertical="center"/>
    </xf>
    <xf numFmtId="0" fontId="22" fillId="0" borderId="34" xfId="43" applyFont="1" applyBorder="1" applyAlignment="1">
      <alignment horizontal="centerContinuous" vertical="center"/>
    </xf>
    <xf numFmtId="0" fontId="22" fillId="0" borderId="39" xfId="43" applyFont="1" applyBorder="1" applyAlignment="1">
      <alignment horizontal="centerContinuous" vertical="center"/>
    </xf>
    <xf numFmtId="0" fontId="21" fillId="0" borderId="35" xfId="43" applyFont="1" applyBorder="1" applyAlignment="1">
      <alignment horizontal="centerContinuous"/>
    </xf>
    <xf numFmtId="0" fontId="21" fillId="0" borderId="37" xfId="43" applyFont="1" applyBorder="1" applyAlignment="1">
      <alignment horizontal="centerContinuous"/>
    </xf>
    <xf numFmtId="0" fontId="21" fillId="0" borderId="33" xfId="43" applyFont="1" applyBorder="1"/>
    <xf numFmtId="0" fontId="21" fillId="0" borderId="34" xfId="43" applyFont="1" applyBorder="1"/>
    <xf numFmtId="0" fontId="22" fillId="0" borderId="0" xfId="43" applyFont="1"/>
    <xf numFmtId="14" fontId="21" fillId="0" borderId="0" xfId="43" applyNumberFormat="1" applyFont="1"/>
    <xf numFmtId="14" fontId="21" fillId="0" borderId="0" xfId="43" applyNumberFormat="1" applyFont="1" applyAlignment="1">
      <alignment horizontal="left"/>
    </xf>
    <xf numFmtId="0" fontId="22" fillId="0" borderId="0" xfId="43" applyFont="1" applyAlignment="1">
      <alignment horizontal="center"/>
    </xf>
    <xf numFmtId="1" fontId="22" fillId="0" borderId="0" xfId="43" applyNumberFormat="1" applyFont="1" applyAlignment="1">
      <alignment horizontal="center"/>
    </xf>
    <xf numFmtId="165" fontId="22" fillId="0" borderId="0" xfId="43" applyNumberFormat="1" applyFont="1" applyAlignment="1">
      <alignment horizontal="right"/>
    </xf>
    <xf numFmtId="1" fontId="21" fillId="0" borderId="0" xfId="43" applyNumberFormat="1" applyFont="1" applyAlignment="1">
      <alignment horizontal="center"/>
    </xf>
    <xf numFmtId="170" fontId="21" fillId="0" borderId="0" xfId="43" applyNumberFormat="1" applyFont="1" applyAlignment="1">
      <alignment horizontal="right"/>
    </xf>
    <xf numFmtId="165" fontId="21" fillId="0" borderId="0" xfId="43" applyNumberFormat="1" applyFont="1" applyAlignment="1">
      <alignment horizontal="right"/>
    </xf>
    <xf numFmtId="1" fontId="21" fillId="0" borderId="36" xfId="43" applyNumberFormat="1" applyFont="1" applyBorder="1" applyAlignment="1">
      <alignment horizontal="center"/>
    </xf>
    <xf numFmtId="170" fontId="21" fillId="0" borderId="36" xfId="43" applyNumberFormat="1" applyFont="1" applyBorder="1" applyAlignment="1">
      <alignment horizontal="right"/>
    </xf>
    <xf numFmtId="170" fontId="22" fillId="0" borderId="0" xfId="43" applyNumberFormat="1" applyFont="1" applyAlignment="1">
      <alignment horizontal="right"/>
    </xf>
    <xf numFmtId="0" fontId="21" fillId="0" borderId="0" xfId="43" applyFont="1" applyAlignment="1">
      <alignment horizontal="center"/>
    </xf>
    <xf numFmtId="1" fontId="22" fillId="0" borderId="40" xfId="43" applyNumberFormat="1" applyFont="1" applyBorder="1" applyAlignment="1">
      <alignment horizontal="center"/>
    </xf>
    <xf numFmtId="170" fontId="22" fillId="0" borderId="40" xfId="43" applyNumberFormat="1" applyFont="1" applyBorder="1" applyAlignment="1">
      <alignment horizontal="right"/>
    </xf>
    <xf numFmtId="170" fontId="21" fillId="0" borderId="0" xfId="43" applyNumberFormat="1" applyFont="1"/>
    <xf numFmtId="170" fontId="21" fillId="0" borderId="36" xfId="43" applyNumberFormat="1" applyFont="1" applyBorder="1"/>
    <xf numFmtId="170" fontId="22" fillId="0" borderId="36" xfId="43" applyNumberFormat="1" applyFont="1" applyBorder="1"/>
    <xf numFmtId="170" fontId="22" fillId="0" borderId="0" xfId="43" applyNumberFormat="1" applyFont="1"/>
    <xf numFmtId="0" fontId="21" fillId="0" borderId="35" xfId="43" applyFont="1" applyBorder="1"/>
    <xf numFmtId="0" fontId="21" fillId="0" borderId="36" xfId="43" applyFont="1" applyBorder="1"/>
    <xf numFmtId="0" fontId="21" fillId="0" borderId="37" xfId="43" applyFont="1" applyBorder="1"/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 [0]" xfId="1" builtinId="6"/>
    <cellStyle name="Neutral" xfId="9" builtinId="28" customBuiltin="1"/>
    <cellStyle name="Normal" xfId="0" builtinId="0"/>
    <cellStyle name="Normal 2 2" xfId="43" xr:uid="{D312C4AA-90DF-4D38-BAE4-88CF84335A04}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15">
    <dxf>
      <alignment horizontal="left"/>
    </dxf>
    <dxf>
      <alignment horizontal="center"/>
    </dxf>
    <dxf>
      <numFmt numFmtId="169" formatCode="&quot;$&quot;\ #,##0.0"/>
    </dxf>
    <dxf>
      <numFmt numFmtId="165" formatCode="&quot;$&quot;\ #,##0"/>
    </dxf>
    <dxf>
      <alignment horizontal="center"/>
    </dxf>
    <dxf>
      <alignment horizontal="center"/>
    </dxf>
    <dxf>
      <numFmt numFmtId="169" formatCode="&quot;$&quot;\ #,##0.0"/>
    </dxf>
    <dxf>
      <numFmt numFmtId="168" formatCode="&quot;$&quot;\ #,##0.00"/>
    </dxf>
    <dxf>
      <alignment horizontal="center"/>
    </dxf>
    <dxf>
      <alignment horizontal="center"/>
    </dxf>
    <dxf>
      <numFmt numFmtId="168" formatCode="&quot;$&quot;\ #,##0.00"/>
    </dxf>
    <dxf>
      <alignment horizontal="center"/>
    </dxf>
    <dxf>
      <alignment horizontal="center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11</xdr:col>
      <xdr:colOff>19050</xdr:colOff>
      <xdr:row>7</xdr:row>
      <xdr:rowOff>161925</xdr:rowOff>
    </xdr:to>
    <xdr:pic>
      <xdr:nvPicPr>
        <xdr:cNvPr id="2" name="image1.jpg">
          <a:extLst>
            <a:ext uri="{FF2B5EF4-FFF2-40B4-BE49-F238E27FC236}">
              <a16:creationId xmlns:a16="http://schemas.microsoft.com/office/drawing/2014/main" id="{723DDD18-8602-4717-BC07-1A7B1F5FAADD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5167" r="5730"/>
        <a:stretch/>
      </xdr:blipFill>
      <xdr:spPr>
        <a:xfrm>
          <a:off x="0" y="19050"/>
          <a:ext cx="7581900" cy="1476375"/>
        </a:xfrm>
        <a:prstGeom prst="rect">
          <a:avLst/>
        </a:prstGeom>
        <a:ln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3CBAD26-6298-4E3C-88CC-23A0D4EBA6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CC9775D-D789-4C35-B822-E130712DBB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54.467259027777" createdVersion="8" refreshedVersion="8" minRefreshableVersion="3" recordCount="9" xr:uid="{73C46600-5ADC-46BB-A5B9-18AA56F91462}">
  <cacheSource type="worksheet">
    <worksheetSource ref="A2:AV11" sheet="ESTADO DE CADA FACTURA"/>
  </cacheSource>
  <cacheFields count="48">
    <cacheField name="NIT_IPS" numFmtId="0">
      <sharedItems containsSemiMixedTypes="0" containsString="0" containsNumber="1" containsInteger="1" minValue="890904646" maxValue="890904646"/>
    </cacheField>
    <cacheField name=" ENTIDAD" numFmtId="0">
      <sharedItems/>
    </cacheField>
    <cacheField name="PrefijoFactura" numFmtId="0">
      <sharedItems containsNonDate="0" containsString="0" containsBlank="1"/>
    </cacheField>
    <cacheField name="NUMERO_FACTURA" numFmtId="0">
      <sharedItems containsSemiMixedTypes="0" containsString="0" containsNumber="1" containsInteger="1" minValue="2979746" maxValue="3889656"/>
    </cacheField>
    <cacheField name="PREFIJO_SASS" numFmtId="0">
      <sharedItems containsNonDate="0" containsString="0" containsBlank="1"/>
    </cacheField>
    <cacheField name="NUMERO_FACT_SASSS" numFmtId="0">
      <sharedItems containsSemiMixedTypes="0" containsString="0" containsNumber="1" containsInteger="1" minValue="2979746" maxValue="3889656"/>
    </cacheField>
    <cacheField name="DOC_CONTABLE" numFmtId="0">
      <sharedItems containsNonDate="0" containsString="0" containsBlank="1"/>
    </cacheField>
    <cacheField name="FACTURA" numFmtId="0">
      <sharedItems containsSemiMixedTypes="0" containsString="0" containsNumber="1" containsInteger="1" minValue="2979746" maxValue="3889656"/>
    </cacheField>
    <cacheField name="LLAVE" numFmtId="0">
      <sharedItems/>
    </cacheField>
    <cacheField name="FECHA_FACT_IPS" numFmtId="14">
      <sharedItems containsSemiMixedTypes="0" containsNonDate="0" containsDate="1" containsString="0" minDate="2014-10-28T00:00:00" maxDate="2022-08-20T00:00:00"/>
    </cacheField>
    <cacheField name="VALOR_FACT_IPS" numFmtId="165">
      <sharedItems containsSemiMixedTypes="0" containsString="0" containsNumber="1" containsInteger="1" minValue="323862" maxValue="15397362"/>
    </cacheField>
    <cacheField name="SALDO_FACT_IPS" numFmtId="165">
      <sharedItems containsSemiMixedTypes="0" containsString="0" containsNumber="1" containsInteger="1" minValue="98300" maxValue="12167676"/>
    </cacheField>
    <cacheField name="OBSERVACION_SASS" numFmtId="0">
      <sharedItems/>
    </cacheField>
    <cacheField name="ESTADO EPS OCTUBRE 19 2022" numFmtId="0">
      <sharedItems count="4">
        <s v="FACTURA CANCELADA"/>
        <s v="FACTURA CERRADA POR EXTEMPORANEIDAD"/>
        <s v="FACTURA DEVUELTA"/>
        <s v="GLOSA POR CONCILIAR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Blank="1"/>
    </cacheField>
    <cacheField name="VAGLO" numFmtId="0">
      <sharedItems containsString="0" containsBlank="1" containsNumber="1" containsInteger="1" minValue="8878279" maxValue="8878279"/>
    </cacheField>
    <cacheField name="TIPIFICACIÓN" numFmtId="0">
      <sharedItems containsBlank="1"/>
    </cacheField>
    <cacheField name="VALIDACION_ALFA_FACT" numFmtId="0">
      <sharedItems/>
    </cacheField>
    <cacheField name="VALOR_RADICADO_FACT" numFmtId="165">
      <sharedItems containsSemiMixedTypes="0" containsString="0" containsNumber="1" containsInteger="1" minValue="323862" maxValue="15397362"/>
    </cacheField>
    <cacheField name="VALOR_NOTA_CREDITO" numFmtId="165">
      <sharedItems containsSemiMixedTypes="0" containsString="0" containsNumber="1" containsInteger="1" minValue="0" maxValue="0"/>
    </cacheField>
    <cacheField name="VALOR_NOTA_DEBITO" numFmtId="165">
      <sharedItems containsSemiMixedTypes="0" containsString="0" containsNumber="1" containsInteger="1" minValue="0" maxValue="0"/>
    </cacheField>
    <cacheField name="VALOR_DESCCOMERCIAL" numFmtId="165">
      <sharedItems containsSemiMixedTypes="0" containsString="0" containsNumber="1" containsInteger="1" minValue="0" maxValue="0"/>
    </cacheField>
    <cacheField name="VALOR_GLOSA_ACEPTDA" numFmtId="165">
      <sharedItems containsSemiMixedTypes="0" containsString="0" containsNumber="1" containsInteger="1" minValue="0" maxValue="1783001"/>
    </cacheField>
    <cacheField name="OBSERVACION_GLOSA_ACEPTADA" numFmtId="0">
      <sharedItems containsNonDate="0" containsString="0" containsBlank="1"/>
    </cacheField>
    <cacheField name="VALOR_GLOSA_DV" numFmtId="165">
      <sharedItems containsSemiMixedTypes="0" containsString="0" containsNumber="1" containsInteger="1" minValue="0" maxValue="12167676"/>
    </cacheField>
    <cacheField name="OBSERVACION_GLOSA_DV" numFmtId="0">
      <sharedItems containsBlank="1" longText="1"/>
    </cacheField>
    <cacheField name="VALOR_CRUZADO_SASS" numFmtId="165">
      <sharedItems containsSemiMixedTypes="0" containsString="0" containsNumber="1" containsInteger="1" minValue="0" maxValue="13486919"/>
    </cacheField>
    <cacheField name="SALDO_SASS" numFmtId="165">
      <sharedItems containsSemiMixedTypes="0" containsString="0" containsNumber="1" containsInteger="1" minValue="0" maxValue="12167676"/>
    </cacheField>
    <cacheField name="RETENCION" numFmtId="0">
      <sharedItems containsNonDate="0" containsString="0" containsBlank="1"/>
    </cacheField>
    <cacheField name="VALO_CANCELADO_SAP" numFmtId="0">
      <sharedItems containsString="0" containsBlank="1" containsNumber="1" containsInteger="1" minValue="638700" maxValue="638700"/>
    </cacheField>
    <cacheField name="DOC_COMPENSACION_SAP" numFmtId="0">
      <sharedItems containsString="0" containsBlank="1" containsNumber="1" containsInteger="1" minValue="2201290318" maxValue="2201290318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14-10-28T00:00:00" maxDate="2022-08-20T00:00:00"/>
    </cacheField>
    <cacheField name="FECHA_RAD_INICIAL_SASS" numFmtId="0">
      <sharedItems containsNonDate="0" containsString="0" containsBlank="1"/>
    </cacheField>
    <cacheField name="ULTIMO_ESTADO_FACT" numFmtId="0">
      <sharedItems containsSemiMixedTypes="0" containsString="0" containsNumber="1" containsInteger="1" minValue="1" maxValue="9"/>
    </cacheField>
    <cacheField name="FECHA_ULTIMA_NOVEDAD" numFmtId="0">
      <sharedItems containsNonDate="0" containsString="0" containsBlank="1"/>
    </cacheField>
    <cacheField name="CLASIFICACION_GLOSA" numFmtId="0">
      <sharedItems containsBlank="1"/>
    </cacheField>
    <cacheField name="NUMERO_INGRESO_FACT" numFmtId="0">
      <sharedItems containsSemiMixedTypes="0" containsString="0" containsNumber="1" containsInteger="1" minValue="1" maxValue="3"/>
    </cacheField>
    <cacheField name="F_PROBABLE_PAGO_SASS" numFmtId="0">
      <sharedItems containsSemiMixedTypes="0" containsString="0" containsNumber="1" containsInteger="1" minValue="20180416" maxValue="21001231"/>
    </cacheField>
    <cacheField name="F_RAD_SASS" numFmtId="0">
      <sharedItems containsSemiMixedTypes="0" containsString="0" containsNumber="1" containsInteger="1" minValue="20180406" maxValue="20221003"/>
    </cacheField>
    <cacheField name="VALOR_REPORTADO_CRICULAR 030" numFmtId="0">
      <sharedItems containsSemiMixedTypes="0" containsString="0" containsNumber="1" containsInteger="1" minValue="323862" maxValue="15397362"/>
    </cacheField>
    <cacheField name="VALOR_GLOSA_ACEPTADA_REPORTADO_CIRCULAR 030" numFmtId="0">
      <sharedItems containsSemiMixedTypes="0" containsString="0" containsNumber="1" containsInteger="1" minValue="0" maxValue="1783001"/>
    </cacheField>
    <cacheField name="F_CORTE" numFmtId="0">
      <sharedItems containsSemiMixedTypes="0" containsString="0" containsNumber="1" containsInteger="1" minValue="20221020" maxValue="2022102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">
  <r>
    <n v="890904646"/>
    <s v="HOSPITAL GENERAL DE MEDELLIN - LUZ CASTRO DE GUTIERREZ"/>
    <m/>
    <n v="3843692"/>
    <m/>
    <n v="3843692"/>
    <m/>
    <n v="3843692"/>
    <s v="890904646__3843692"/>
    <d v="2022-05-19T00:00:00"/>
    <n v="638700"/>
    <n v="638700"/>
    <s v="B)Factura sin saldo ERP"/>
    <x v="0"/>
    <m/>
    <m/>
    <m/>
    <m/>
    <m/>
    <s v="OK"/>
    <n v="638700"/>
    <n v="0"/>
    <n v="0"/>
    <n v="0"/>
    <n v="0"/>
    <m/>
    <n v="0"/>
    <m/>
    <n v="638700"/>
    <n v="0"/>
    <m/>
    <n v="638700"/>
    <n v="2201290318"/>
    <s v="21.09.2022"/>
    <m/>
    <m/>
    <m/>
    <d v="2022-03-27T00:00:00"/>
    <m/>
    <n v="2"/>
    <m/>
    <m/>
    <n v="1"/>
    <n v="20220530"/>
    <n v="20220517"/>
    <n v="638700"/>
    <n v="0"/>
    <n v="20221020"/>
  </r>
  <r>
    <n v="890904646"/>
    <s v="HOSPITAL GENERAL DE MEDELLIN - LUZ CASTRO DE GUTIERREZ"/>
    <m/>
    <n v="2979746"/>
    <m/>
    <n v="2979746"/>
    <m/>
    <n v="2979746"/>
    <s v="890904646__2979746"/>
    <d v="2014-10-28T00:00:00"/>
    <n v="15269920"/>
    <n v="1783001"/>
    <s v="B)Factura sin saldo ERP/conciliar diferencia glosa aceptada"/>
    <x v="1"/>
    <m/>
    <m/>
    <m/>
    <m/>
    <m/>
    <s v="OK"/>
    <n v="15269920"/>
    <n v="0"/>
    <n v="0"/>
    <n v="0"/>
    <n v="1783001"/>
    <m/>
    <n v="0"/>
    <m/>
    <n v="13486919"/>
    <n v="0"/>
    <m/>
    <m/>
    <m/>
    <m/>
    <m/>
    <m/>
    <m/>
    <d v="2014-10-28T00:00:00"/>
    <m/>
    <n v="2"/>
    <m/>
    <m/>
    <n v="3"/>
    <n v="20180416"/>
    <n v="20180406"/>
    <n v="15269920"/>
    <n v="1783001"/>
    <n v="20221020"/>
  </r>
  <r>
    <n v="890904646"/>
    <s v="HOSPITAL GENERAL DE MEDELLIN - LUZ CASTRO DE GUTIERREZ"/>
    <m/>
    <n v="3889656"/>
    <m/>
    <n v="3889656"/>
    <m/>
    <n v="3889656"/>
    <s v="890904646__3889656"/>
    <d v="2022-08-19T00:00:00"/>
    <n v="12167676"/>
    <n v="12167676"/>
    <s v="C)Glosas total pendiente por respuesta de IPS"/>
    <x v="2"/>
    <m/>
    <m/>
    <m/>
    <m/>
    <m/>
    <s v="OK"/>
    <n v="12167676"/>
    <n v="0"/>
    <n v="0"/>
    <n v="0"/>
    <n v="0"/>
    <m/>
    <n v="12167676"/>
    <s v="AUT/TARIFA/SPTE INCOMPLETO: SE DEVUELVE FACTURA AL VALIDAR LOS SERVICIOS PRESTADOS NO CUENTA CON AUTORIZACION SOLO SE EVIDENCIA ANEXO SOLICITANDO 3 DIAS UCI Y 3 DIAS UCIN FACTURAN7 DIAS DE INTERMEDIO, NO SE EVIDENCIA LOS CORREOS SOPORTANDOLOS 3 ENVIOS, FAVOR SOLICITAR AUTORIZACION ,TROPONINA NO PACTADA NO SE EVIDENCIA COTIZACION SE RECONOCER VALOR SOAT $85.300,PARACLINICOS NO SOPORTADOS 12/08/2022: A.L $48.300,CALCIO FACTURAN 2 SOPORTAN 1$23.700,GLUCOSA$16.700,HEMATOCRITO$5000,HEMOGLOBINA $10.300,POT FACTURAN 2 SOPORTAN 1$39.700,SODFACTURAN 2 SOPORTAN 1 $32.700,TOTAL GLOSA(609.200)EL DOCUEMENTO DEL PACIENTE EN LA FACTURA Y DETALLE SE ENCUENTRA ERRADOFAVOR VALIDAR.JENNIFER REBOLLEDO"/>
    <n v="0"/>
    <n v="12167676"/>
    <m/>
    <m/>
    <m/>
    <m/>
    <m/>
    <m/>
    <m/>
    <d v="2022-08-19T00:00:00"/>
    <m/>
    <n v="9"/>
    <m/>
    <s v="SI"/>
    <n v="1"/>
    <n v="21001231"/>
    <n v="20221003"/>
    <n v="12167676"/>
    <n v="0"/>
    <n v="20221020"/>
  </r>
  <r>
    <n v="890904646"/>
    <s v="HOSPITAL GENERAL DE MEDELLIN - LUZ CASTRO DE GUTIERREZ"/>
    <m/>
    <n v="3827884"/>
    <m/>
    <n v="3827884"/>
    <m/>
    <n v="3827884"/>
    <s v="890904646__3827884"/>
    <d v="2022-04-18T00:00:00"/>
    <n v="8878279"/>
    <n v="8878279"/>
    <s v="C)Glosas total pendiente por respuesta de IPS"/>
    <x v="2"/>
    <m/>
    <m/>
    <m/>
    <n v="8878279"/>
    <s v="DEVOLUCION"/>
    <s v="OK"/>
    <n v="8878279"/>
    <n v="0"/>
    <n v="0"/>
    <n v="0"/>
    <n v="0"/>
    <m/>
    <n v="8878279"/>
    <s v="AUT/PTCIA MEDICA/FACTURACION SE DEVUELVE FACTURA AL VALIDARNO CUENTA CON AUTORIZACION POR LOS SERVICIOS FACTURADOS SE DEBE DE SOLICITAR AL CORREO CAPAUTORIZACIONES@EPSCOMFENALCOVALLE.COM.CO ,2-NO SE EVIEDENCIA SOPORTE DE MONITORIA FETAL 260.000 NO SE EVIDENCIA SOPORTE DE GLUCOMETRIAS LOS DIAS 15,149 Y 17 ENERO CANT : 8 $73600,SOPORTAR CRETAININA DEPURACION13/ENERO $25.700,VALIDAR OBJECCIONES REALIZADAS POR AUDITORIAUDITORIA MEDICA POR 424.447 TOTAL OBJECCIONES $2.405.047.JENNIFER REBOLLEDO"/>
    <n v="0"/>
    <n v="8878279"/>
    <m/>
    <m/>
    <m/>
    <m/>
    <m/>
    <m/>
    <m/>
    <d v="2022-01-28T00:00:00"/>
    <m/>
    <n v="9"/>
    <m/>
    <s v="SI"/>
    <n v="1"/>
    <n v="21001231"/>
    <n v="20220416"/>
    <n v="8878279"/>
    <n v="0"/>
    <n v="20221020"/>
  </r>
  <r>
    <n v="890904646"/>
    <s v="HOSPITAL GENERAL DE MEDELLIN - LUZ CASTRO DE GUTIERREZ"/>
    <m/>
    <n v="3850792"/>
    <m/>
    <n v="3850792"/>
    <m/>
    <n v="3850792"/>
    <s v="890904646__3850792"/>
    <d v="2022-06-15T00:00:00"/>
    <n v="323862"/>
    <n v="323862"/>
    <s v="E)Glosas total en Gestion por ERP"/>
    <x v="2"/>
    <m/>
    <m/>
    <m/>
    <m/>
    <m/>
    <s v="OK"/>
    <n v="323862"/>
    <n v="0"/>
    <n v="0"/>
    <n v="0"/>
    <n v="0"/>
    <m/>
    <n v="323862"/>
    <s v="AUT _ DEVOLUCION DE FACTURA CON SOPORTES SUMINISTRADOS:1.No se evidencia trazabilidad de correos enviados a la CAP solicitarla a  capautorizaciones@epscomfenalcovalle.com.cola cual consta de15 digitos numericos. 2. Una vez adjuntando"/>
    <n v="0"/>
    <n v="323862"/>
    <m/>
    <m/>
    <m/>
    <m/>
    <m/>
    <m/>
    <m/>
    <d v="2022-04-23T00:00:00"/>
    <m/>
    <n v="1"/>
    <m/>
    <s v="SI"/>
    <n v="2"/>
    <n v="20220930"/>
    <n v="20220928"/>
    <n v="323862"/>
    <n v="0"/>
    <n v="20221020"/>
  </r>
  <r>
    <n v="890904646"/>
    <s v="HOSPITAL GENERAL DE MEDELLIN - LUZ CASTRO DE GUTIERREZ"/>
    <m/>
    <n v="3832868"/>
    <m/>
    <n v="3832868"/>
    <m/>
    <n v="3832868"/>
    <s v="890904646__3832868"/>
    <d v="2022-03-14T00:00:00"/>
    <n v="7623199"/>
    <n v="700300"/>
    <s v="F)Glosas parcial en Gestion por ERP"/>
    <x v="3"/>
    <m/>
    <m/>
    <s v="ESTADO 1"/>
    <m/>
    <m/>
    <s v="OK"/>
    <n v="7623199"/>
    <n v="0"/>
    <n v="0"/>
    <n v="0"/>
    <n v="0"/>
    <m/>
    <n v="700300"/>
    <s v="IPS ACEPTA GLOSA PARCIAL DE ACUERDO A ACTA DE CONCILIACION DREALIZADA EL 22/09/2022.JENNIFER REBOLLEDO"/>
    <n v="6922899"/>
    <n v="700300"/>
    <m/>
    <m/>
    <m/>
    <m/>
    <m/>
    <m/>
    <m/>
    <d v="2022-02-16T00:00:00"/>
    <m/>
    <n v="1"/>
    <m/>
    <s v="NO"/>
    <n v="2"/>
    <n v="20220930"/>
    <n v="20220928"/>
    <n v="7623199"/>
    <n v="0"/>
    <n v="20221020"/>
  </r>
  <r>
    <n v="890904646"/>
    <s v="HOSPITAL GENERAL DE MEDELLIN - LUZ CASTRO DE GUTIERREZ"/>
    <m/>
    <n v="3843106"/>
    <m/>
    <n v="3843106"/>
    <m/>
    <n v="3843106"/>
    <s v="890904646__3843106"/>
    <d v="2022-05-19T00:00:00"/>
    <n v="11372157"/>
    <n v="98300"/>
    <s v="F)Glosas parcial en Gestion por ERP"/>
    <x v="3"/>
    <m/>
    <m/>
    <m/>
    <m/>
    <m/>
    <s v="OK"/>
    <n v="11372157"/>
    <n v="0"/>
    <n v="0"/>
    <n v="0"/>
    <n v="0"/>
    <m/>
    <n v="98300"/>
    <s v="IPS ACEPTA GLOSA PARCIAL DE ACUERDO A ACTA DE CONCILIACION REALIZADA EL DIA 22/09/2022.JENNIFER REBOLLEDO"/>
    <n v="11273857"/>
    <n v="98300"/>
    <m/>
    <m/>
    <m/>
    <m/>
    <m/>
    <m/>
    <m/>
    <d v="2022-03-24T00:00:00"/>
    <m/>
    <n v="1"/>
    <m/>
    <s v="NO"/>
    <n v="2"/>
    <n v="20220930"/>
    <n v="20220928"/>
    <n v="11372157"/>
    <n v="0"/>
    <n v="20221020"/>
  </r>
  <r>
    <n v="890904646"/>
    <s v="HOSPITAL GENERAL DE MEDELLIN - LUZ CASTRO DE GUTIERREZ"/>
    <m/>
    <n v="3719359"/>
    <m/>
    <n v="3719359"/>
    <m/>
    <n v="3719359"/>
    <s v="890904646__3719359"/>
    <d v="2022-04-18T00:00:00"/>
    <n v="15397362"/>
    <n v="4521154"/>
    <s v="F)Glosas parcial en Gestion por ERP"/>
    <x v="3"/>
    <m/>
    <m/>
    <m/>
    <m/>
    <m/>
    <s v="OK"/>
    <n v="15397362"/>
    <n v="0"/>
    <n v="0"/>
    <n v="0"/>
    <n v="0"/>
    <m/>
    <n v="4521154"/>
    <s v="IPS ACEPTA DEVOLUCION PARCIAL DE ACUERDO A ACTA DE CONCILIACON DEL 22/09/2022.JENNIFER REBOLLEDO"/>
    <n v="10876208"/>
    <n v="4521154"/>
    <m/>
    <m/>
    <m/>
    <m/>
    <m/>
    <m/>
    <m/>
    <d v="2020-08-24T00:00:00"/>
    <m/>
    <n v="1"/>
    <m/>
    <s v="NO"/>
    <n v="2"/>
    <n v="20220930"/>
    <n v="20220928"/>
    <n v="15397362"/>
    <n v="0"/>
    <n v="20221020"/>
  </r>
  <r>
    <n v="890904646"/>
    <s v="HOSPITAL GENERAL DE MEDELLIN - LUZ CASTRO DE GUTIERREZ"/>
    <m/>
    <n v="3725152"/>
    <m/>
    <n v="3725152"/>
    <m/>
    <n v="3725152"/>
    <s v="890904646__3725152"/>
    <d v="2022-04-18T00:00:00"/>
    <n v="9309566"/>
    <n v="1131710"/>
    <s v="F)Glosas parcial en Gestion por ERP"/>
    <x v="3"/>
    <m/>
    <m/>
    <m/>
    <m/>
    <m/>
    <s v="OK"/>
    <n v="9309566"/>
    <n v="0"/>
    <n v="0"/>
    <n v="0"/>
    <n v="0"/>
    <m/>
    <n v="1131710"/>
    <s v="IPS ACEPTA GLOSA PARCIAL DE ACUERDO A ACTA DE CONCILIACION DEL 22/09/2022.JENNIFER REBOLLEDO"/>
    <n v="8177856"/>
    <n v="1131710"/>
    <m/>
    <m/>
    <m/>
    <m/>
    <m/>
    <m/>
    <m/>
    <d v="2020-09-25T00:00:00"/>
    <m/>
    <n v="1"/>
    <m/>
    <s v="NO"/>
    <n v="2"/>
    <n v="20220930"/>
    <n v="20220928"/>
    <n v="9309566"/>
    <n v="0"/>
    <n v="202210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FD29F6E-D23C-47EB-9EA4-D49C64A9E054}" name="TablaDinámica1" cacheId="1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E8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5" showAll="0"/>
    <pivotField dataField="1" numFmtId="165" showAll="0"/>
    <pivotField showAll="0"/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dataField="1" numFmtId="165" showAll="0"/>
    <pivotField showAll="0"/>
    <pivotField numFmtId="165" showAll="0"/>
    <pivotField numFmtId="165" showAll="0"/>
    <pivotField showAll="0"/>
    <pivotField dataField="1"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FACTURAS" fld="8" subtotal="count" baseField="0" baseItem="0"/>
    <dataField name="SALDO FACT IPS " fld="11" baseField="0" baseItem="0" numFmtId="165"/>
    <dataField name="VALOR GLOSA Y DV" fld="26" baseField="0" baseItem="0" numFmtId="165"/>
    <dataField name="VALOR CANCELADO" fld="31" baseField="0" baseItem="0" numFmtId="165"/>
  </dataFields>
  <formats count="4">
    <format dxfId="1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  <format dxfId="1">
      <pivotArea dataOnly="0" labelOnly="1" outline="0" fieldPosition="0">
        <references count="1">
          <reference field="4294967294" count="3">
            <x v="1"/>
            <x v="2"/>
            <x v="3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workbookViewId="0">
      <selection activeCell="N9" sqref="N9"/>
    </sheetView>
  </sheetViews>
  <sheetFormatPr baseColWidth="10" defaultRowHeight="15" x14ac:dyDescent="0.25"/>
  <cols>
    <col min="1" max="1" width="9" bestFit="1" customWidth="1"/>
    <col min="2" max="2" width="28.7109375" bestFit="1" customWidth="1"/>
    <col min="3" max="3" width="12.5703125" bestFit="1" customWidth="1"/>
    <col min="4" max="4" width="3.7109375" bestFit="1" customWidth="1"/>
    <col min="5" max="5" width="10.140625" bestFit="1" customWidth="1"/>
    <col min="6" max="6" width="11.7109375" customWidth="1"/>
    <col min="7" max="7" width="11" bestFit="1" customWidth="1"/>
    <col min="8" max="8" width="5" bestFit="1" customWidth="1"/>
    <col min="9" max="9" width="7.28515625" bestFit="1" customWidth="1"/>
    <col min="10" max="10" width="5.28515625" bestFit="1" customWidth="1"/>
    <col min="11" max="11" width="9" bestFit="1" customWidth="1"/>
  </cols>
  <sheetData>
    <row r="1" spans="1:11" x14ac:dyDescent="0.25">
      <c r="B1" s="2"/>
      <c r="C1" s="2"/>
    </row>
    <row r="2" spans="1:11" x14ac:dyDescent="0.25">
      <c r="B2" s="2"/>
      <c r="C2" s="2"/>
    </row>
    <row r="3" spans="1:11" x14ac:dyDescent="0.25">
      <c r="B3" s="2"/>
      <c r="C3" s="2"/>
    </row>
    <row r="4" spans="1:11" x14ac:dyDescent="0.25">
      <c r="B4" s="2"/>
      <c r="C4" s="2"/>
    </row>
    <row r="5" spans="1:11" x14ac:dyDescent="0.25">
      <c r="B5" s="2"/>
      <c r="C5" s="2"/>
    </row>
    <row r="6" spans="1:11" x14ac:dyDescent="0.25">
      <c r="B6" s="2"/>
      <c r="C6" s="2"/>
    </row>
    <row r="7" spans="1:11" x14ac:dyDescent="0.25">
      <c r="B7" s="2"/>
      <c r="C7" s="2"/>
    </row>
    <row r="8" spans="1:11" x14ac:dyDescent="0.25">
      <c r="B8" s="2"/>
      <c r="C8" s="2"/>
    </row>
    <row r="9" spans="1:11" ht="15.75" x14ac:dyDescent="0.25">
      <c r="A9" s="16" t="s">
        <v>35</v>
      </c>
      <c r="B9" s="17"/>
      <c r="C9" s="17"/>
      <c r="D9" s="17"/>
      <c r="E9" s="17"/>
      <c r="F9" s="17"/>
      <c r="G9" s="17"/>
      <c r="H9" s="17"/>
      <c r="I9" s="17"/>
      <c r="J9" s="17"/>
      <c r="K9" s="17"/>
    </row>
    <row r="10" spans="1:11" ht="15.75" x14ac:dyDescent="0.25">
      <c r="A10" s="16" t="s">
        <v>36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</row>
    <row r="11" spans="1:11" ht="15.75" x14ac:dyDescent="0.25">
      <c r="A11" s="18" t="s">
        <v>37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15.75" x14ac:dyDescent="0.25">
      <c r="A12" s="16" t="s">
        <v>38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</row>
    <row r="13" spans="1:11" ht="15.75" x14ac:dyDescent="0.25">
      <c r="A13" s="20" t="s">
        <v>50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</row>
    <row r="14" spans="1:11" ht="26.25" x14ac:dyDescent="0.25">
      <c r="A14" s="3" t="s">
        <v>39</v>
      </c>
      <c r="B14" s="4" t="s">
        <v>40</v>
      </c>
      <c r="C14" s="4" t="s">
        <v>41</v>
      </c>
      <c r="D14" s="5" t="s">
        <v>42</v>
      </c>
      <c r="E14" s="5" t="s">
        <v>43</v>
      </c>
      <c r="F14" s="5" t="s">
        <v>44</v>
      </c>
      <c r="G14" s="3" t="s">
        <v>45</v>
      </c>
      <c r="H14" s="5" t="s">
        <v>46</v>
      </c>
      <c r="I14" s="5" t="s">
        <v>47</v>
      </c>
      <c r="J14" s="5" t="s">
        <v>48</v>
      </c>
      <c r="K14" s="5" t="s">
        <v>49</v>
      </c>
    </row>
    <row r="15" spans="1:11" x14ac:dyDescent="0.25">
      <c r="A15" s="11" t="s">
        <v>0</v>
      </c>
      <c r="B15" s="12">
        <v>15269920</v>
      </c>
      <c r="C15" s="12">
        <v>1783001</v>
      </c>
      <c r="D15" s="13" t="s">
        <v>1</v>
      </c>
      <c r="E15" s="13" t="s">
        <v>2</v>
      </c>
      <c r="F15" s="13" t="s">
        <v>2</v>
      </c>
      <c r="G15" s="13" t="s">
        <v>3</v>
      </c>
      <c r="H15" s="13">
        <v>2864</v>
      </c>
      <c r="I15" s="13">
        <v>56745</v>
      </c>
      <c r="J15" s="13" t="s">
        <v>4</v>
      </c>
      <c r="K15" s="13">
        <v>20000151</v>
      </c>
    </row>
    <row r="16" spans="1:11" x14ac:dyDescent="0.25">
      <c r="A16" s="11" t="s">
        <v>5</v>
      </c>
      <c r="B16" s="12">
        <v>15397362</v>
      </c>
      <c r="C16" s="12">
        <v>4521154</v>
      </c>
      <c r="D16" s="13" t="s">
        <v>1</v>
      </c>
      <c r="E16" s="13" t="s">
        <v>6</v>
      </c>
      <c r="F16" s="13" t="s">
        <v>7</v>
      </c>
      <c r="G16" s="13" t="s">
        <v>8</v>
      </c>
      <c r="H16" s="13">
        <v>135</v>
      </c>
      <c r="I16" s="13">
        <v>139274</v>
      </c>
      <c r="J16" s="13" t="s">
        <v>4</v>
      </c>
      <c r="K16" s="13">
        <v>20001950</v>
      </c>
    </row>
    <row r="17" spans="1:11" x14ac:dyDescent="0.25">
      <c r="A17" s="11" t="s">
        <v>9</v>
      </c>
      <c r="B17" s="12">
        <v>9309566</v>
      </c>
      <c r="C17" s="12">
        <v>1131710</v>
      </c>
      <c r="D17" s="13" t="s">
        <v>1</v>
      </c>
      <c r="E17" s="13" t="s">
        <v>6</v>
      </c>
      <c r="F17" s="13" t="s">
        <v>10</v>
      </c>
      <c r="G17" s="13" t="s">
        <v>11</v>
      </c>
      <c r="H17" s="13">
        <v>135</v>
      </c>
      <c r="I17" s="13">
        <v>140042</v>
      </c>
      <c r="J17" s="13" t="s">
        <v>4</v>
      </c>
      <c r="K17" s="13">
        <v>20001950</v>
      </c>
    </row>
    <row r="18" spans="1:11" x14ac:dyDescent="0.25">
      <c r="A18" s="11" t="s">
        <v>12</v>
      </c>
      <c r="B18" s="12">
        <v>8878279</v>
      </c>
      <c r="C18" s="12">
        <v>8878279</v>
      </c>
      <c r="D18" s="13" t="s">
        <v>1</v>
      </c>
      <c r="E18" s="13" t="s">
        <v>6</v>
      </c>
      <c r="F18" s="13" t="s">
        <v>13</v>
      </c>
      <c r="G18" s="13" t="s">
        <v>14</v>
      </c>
      <c r="H18" s="13">
        <v>135</v>
      </c>
      <c r="I18" s="13">
        <v>153542</v>
      </c>
      <c r="J18" s="13" t="s">
        <v>4</v>
      </c>
      <c r="K18" s="13">
        <v>20000151</v>
      </c>
    </row>
    <row r="19" spans="1:11" x14ac:dyDescent="0.25">
      <c r="A19" s="11" t="s">
        <v>15</v>
      </c>
      <c r="B19" s="12">
        <v>7623199</v>
      </c>
      <c r="C19" s="12">
        <v>700300</v>
      </c>
      <c r="D19" s="13" t="s">
        <v>1</v>
      </c>
      <c r="E19" s="13" t="s">
        <v>17</v>
      </c>
      <c r="F19" s="13" t="s">
        <v>18</v>
      </c>
      <c r="G19" s="13" t="s">
        <v>19</v>
      </c>
      <c r="H19" s="13">
        <v>170</v>
      </c>
      <c r="I19" s="13">
        <v>153778</v>
      </c>
      <c r="J19" s="13" t="s">
        <v>4</v>
      </c>
      <c r="K19" s="13">
        <v>20000151</v>
      </c>
    </row>
    <row r="20" spans="1:11" x14ac:dyDescent="0.25">
      <c r="A20" s="11" t="s">
        <v>20</v>
      </c>
      <c r="B20" s="12">
        <v>11372157</v>
      </c>
      <c r="C20" s="12">
        <v>98300</v>
      </c>
      <c r="D20" s="13" t="s">
        <v>1</v>
      </c>
      <c r="E20" s="13" t="s">
        <v>21</v>
      </c>
      <c r="F20" s="13" t="s">
        <v>22</v>
      </c>
      <c r="G20" s="13" t="s">
        <v>23</v>
      </c>
      <c r="H20" s="13">
        <v>104</v>
      </c>
      <c r="I20" s="13">
        <v>155174</v>
      </c>
      <c r="J20" s="13" t="s">
        <v>4</v>
      </c>
      <c r="K20" s="13">
        <v>20000151</v>
      </c>
    </row>
    <row r="21" spans="1:11" x14ac:dyDescent="0.25">
      <c r="A21" s="11" t="s">
        <v>24</v>
      </c>
      <c r="B21" s="12">
        <v>638700</v>
      </c>
      <c r="C21" s="12">
        <v>638700</v>
      </c>
      <c r="D21" s="13" t="s">
        <v>1</v>
      </c>
      <c r="E21" s="13" t="s">
        <v>21</v>
      </c>
      <c r="F21" s="13" t="s">
        <v>25</v>
      </c>
      <c r="G21" s="13" t="s">
        <v>26</v>
      </c>
      <c r="H21" s="13">
        <v>104</v>
      </c>
      <c r="I21" s="13">
        <v>154806</v>
      </c>
      <c r="J21" s="13" t="s">
        <v>4</v>
      </c>
      <c r="K21" s="13">
        <v>20000151</v>
      </c>
    </row>
    <row r="22" spans="1:11" x14ac:dyDescent="0.25">
      <c r="A22" s="11" t="s">
        <v>27</v>
      </c>
      <c r="B22" s="12">
        <v>323862</v>
      </c>
      <c r="C22" s="12">
        <v>323862</v>
      </c>
      <c r="D22" s="13" t="s">
        <v>1</v>
      </c>
      <c r="E22" s="13" t="s">
        <v>16</v>
      </c>
      <c r="F22" s="13" t="s">
        <v>28</v>
      </c>
      <c r="G22" s="13" t="s">
        <v>29</v>
      </c>
      <c r="H22" s="13">
        <v>77</v>
      </c>
      <c r="I22" s="13">
        <v>155694</v>
      </c>
      <c r="J22" s="13" t="s">
        <v>4</v>
      </c>
      <c r="K22" s="13">
        <v>20001950</v>
      </c>
    </row>
    <row r="23" spans="1:11" x14ac:dyDescent="0.25">
      <c r="A23" s="11" t="s">
        <v>30</v>
      </c>
      <c r="B23" s="12">
        <v>12167676</v>
      </c>
      <c r="C23" s="12">
        <v>12167676</v>
      </c>
      <c r="D23" s="13" t="s">
        <v>31</v>
      </c>
      <c r="E23" s="13" t="s">
        <v>32</v>
      </c>
      <c r="F23" s="13" t="s">
        <v>32</v>
      </c>
      <c r="G23" s="13" t="s">
        <v>33</v>
      </c>
      <c r="H23" s="13">
        <v>12</v>
      </c>
      <c r="I23" s="13">
        <v>160593</v>
      </c>
      <c r="J23" s="13" t="s">
        <v>34</v>
      </c>
      <c r="K23" s="13">
        <v>20000151</v>
      </c>
    </row>
    <row r="24" spans="1:11" x14ac:dyDescent="0.25">
      <c r="B24" s="6">
        <f>SUM(B15:B23)</f>
        <v>80980721</v>
      </c>
      <c r="C24" s="7">
        <f>SUM(C15:C23)</f>
        <v>30242982</v>
      </c>
    </row>
    <row r="25" spans="1:11" ht="15.75" thickBot="1" x14ac:dyDescent="0.3">
      <c r="B25" s="8" t="s">
        <v>52</v>
      </c>
      <c r="C25" s="9">
        <v>638700</v>
      </c>
    </row>
    <row r="26" spans="1:11" ht="15.75" thickBot="1" x14ac:dyDescent="0.3">
      <c r="C26" s="10">
        <f>+C24-C25</f>
        <v>29604282</v>
      </c>
      <c r="D26" s="14" t="s">
        <v>51</v>
      </c>
      <c r="E26" s="14"/>
      <c r="F26" s="14"/>
      <c r="G26" s="14"/>
      <c r="H26" s="14"/>
      <c r="I26" s="14"/>
      <c r="J26" s="14"/>
      <c r="K26" s="15"/>
    </row>
    <row r="30" spans="1:11" x14ac:dyDescent="0.25">
      <c r="C30" s="1"/>
    </row>
  </sheetData>
  <mergeCells count="6">
    <mergeCell ref="D26:K26"/>
    <mergeCell ref="A9:K9"/>
    <mergeCell ref="A10:K10"/>
    <mergeCell ref="A11:K11"/>
    <mergeCell ref="A12:K12"/>
    <mergeCell ref="A13:K1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39CA19-FA6C-46DC-A667-1A19DF0C9C6A}">
  <dimension ref="A3:E8"/>
  <sheetViews>
    <sheetView showGridLines="0" workbookViewId="0">
      <selection activeCell="A4" sqref="A4:D8"/>
    </sheetView>
  </sheetViews>
  <sheetFormatPr baseColWidth="10" defaultRowHeight="15" x14ac:dyDescent="0.25"/>
  <cols>
    <col min="1" max="1" width="40.85546875" bestFit="1" customWidth="1"/>
    <col min="2" max="2" width="10.140625" bestFit="1" customWidth="1"/>
    <col min="3" max="3" width="15.28515625" bestFit="1" customWidth="1"/>
    <col min="4" max="4" width="17.85546875" bestFit="1" customWidth="1"/>
    <col min="5" max="5" width="18.42578125" bestFit="1" customWidth="1"/>
  </cols>
  <sheetData>
    <row r="3" spans="1:5" x14ac:dyDescent="0.25">
      <c r="A3" s="27" t="s">
        <v>133</v>
      </c>
      <c r="B3" s="31" t="s">
        <v>134</v>
      </c>
      <c r="C3" s="41" t="s">
        <v>135</v>
      </c>
      <c r="D3" s="41" t="s">
        <v>136</v>
      </c>
      <c r="E3" s="42" t="s">
        <v>137</v>
      </c>
    </row>
    <row r="4" spans="1:5" x14ac:dyDescent="0.25">
      <c r="A4" s="28" t="s">
        <v>131</v>
      </c>
      <c r="B4" s="32">
        <v>1</v>
      </c>
      <c r="C4" s="35">
        <v>638700</v>
      </c>
      <c r="D4" s="35">
        <v>0</v>
      </c>
      <c r="E4" s="36">
        <v>638700</v>
      </c>
    </row>
    <row r="5" spans="1:5" x14ac:dyDescent="0.25">
      <c r="A5" s="29" t="s">
        <v>129</v>
      </c>
      <c r="B5" s="33">
        <v>1</v>
      </c>
      <c r="C5" s="37">
        <v>1783001</v>
      </c>
      <c r="D5" s="37">
        <v>0</v>
      </c>
      <c r="E5" s="38"/>
    </row>
    <row r="6" spans="1:5" x14ac:dyDescent="0.25">
      <c r="A6" s="29" t="s">
        <v>128</v>
      </c>
      <c r="B6" s="33">
        <v>3</v>
      </c>
      <c r="C6" s="37">
        <v>21369817</v>
      </c>
      <c r="D6" s="37">
        <v>21369817</v>
      </c>
      <c r="E6" s="38"/>
    </row>
    <row r="7" spans="1:5" x14ac:dyDescent="0.25">
      <c r="A7" s="29" t="s">
        <v>127</v>
      </c>
      <c r="B7" s="33">
        <v>4</v>
      </c>
      <c r="C7" s="37">
        <v>6451464</v>
      </c>
      <c r="D7" s="37">
        <v>6451464</v>
      </c>
      <c r="E7" s="38"/>
    </row>
    <row r="8" spans="1:5" x14ac:dyDescent="0.25">
      <c r="A8" s="30" t="s">
        <v>132</v>
      </c>
      <c r="B8" s="34">
        <v>9</v>
      </c>
      <c r="C8" s="39">
        <v>30242982</v>
      </c>
      <c r="D8" s="39">
        <v>27821281</v>
      </c>
      <c r="E8" s="40">
        <v>638700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EB6A2-0EB4-4CB1-911E-3C6759D7D7B0}">
  <dimension ref="A1:AV11"/>
  <sheetViews>
    <sheetView showGridLines="0" zoomScale="85" zoomScaleNormal="85" workbookViewId="0">
      <selection activeCell="B4" sqref="B4"/>
    </sheetView>
  </sheetViews>
  <sheetFormatPr baseColWidth="10" defaultRowHeight="15" x14ac:dyDescent="0.25"/>
  <cols>
    <col min="1" max="1" width="10.5703125" bestFit="1" customWidth="1"/>
    <col min="2" max="2" width="56.5703125" bestFit="1" customWidth="1"/>
    <col min="3" max="3" width="16.42578125" bestFit="1" customWidth="1"/>
    <col min="4" max="4" width="20.85546875" bestFit="1" customWidth="1"/>
    <col min="5" max="5" width="16" bestFit="1" customWidth="1"/>
    <col min="6" max="6" width="23.28515625" bestFit="1" customWidth="1"/>
    <col min="7" max="7" width="17.42578125" bestFit="1" customWidth="1"/>
    <col min="8" max="8" width="17.42578125" customWidth="1"/>
    <col min="9" max="9" width="23.28515625" bestFit="1" customWidth="1"/>
    <col min="10" max="10" width="18.28515625" bestFit="1" customWidth="1"/>
    <col min="11" max="11" width="18.5703125" bestFit="1" customWidth="1"/>
    <col min="12" max="12" width="18.42578125" bestFit="1" customWidth="1"/>
    <col min="13" max="13" width="57.140625" bestFit="1" customWidth="1"/>
    <col min="14" max="14" width="40.85546875" bestFit="1" customWidth="1"/>
    <col min="15" max="15" width="15.140625" bestFit="1" customWidth="1"/>
    <col min="16" max="16" width="22.7109375" bestFit="1" customWidth="1"/>
    <col min="17" max="17" width="16.42578125" bestFit="1" customWidth="1"/>
    <col min="18" max="18" width="14.28515625" bestFit="1" customWidth="1"/>
    <col min="19" max="19" width="20.28515625" customWidth="1"/>
    <col min="20" max="20" width="25.5703125" bestFit="1" customWidth="1"/>
    <col min="21" max="21" width="25.42578125" bestFit="1" customWidth="1"/>
    <col min="22" max="22" width="24.28515625" bestFit="1" customWidth="1"/>
    <col min="23" max="23" width="23.140625" bestFit="1" customWidth="1"/>
    <col min="24" max="24" width="25.28515625" bestFit="1" customWidth="1"/>
    <col min="25" max="25" width="25.5703125" bestFit="1" customWidth="1"/>
    <col min="26" max="26" width="50.7109375" customWidth="1"/>
    <col min="27" max="27" width="20" bestFit="1" customWidth="1"/>
    <col min="28" max="28" width="52" customWidth="1"/>
    <col min="29" max="29" width="24.5703125" bestFit="1" customWidth="1"/>
    <col min="30" max="30" width="14.7109375" bestFit="1" customWidth="1"/>
    <col min="31" max="31" width="13.7109375" bestFit="1" customWidth="1"/>
    <col min="32" max="32" width="24.7109375" bestFit="1" customWidth="1"/>
    <col min="33" max="33" width="27.5703125" bestFit="1" customWidth="1"/>
    <col min="34" max="34" width="29.5703125" bestFit="1" customWidth="1"/>
    <col min="35" max="35" width="24" bestFit="1" customWidth="1"/>
    <col min="36" max="36" width="17.140625" bestFit="1" customWidth="1"/>
    <col min="37" max="37" width="31.28515625" bestFit="1" customWidth="1"/>
    <col min="38" max="38" width="17.85546875" bestFit="1" customWidth="1"/>
    <col min="39" max="39" width="27" bestFit="1" customWidth="1"/>
    <col min="40" max="40" width="24" bestFit="1" customWidth="1"/>
    <col min="41" max="41" width="27.140625" bestFit="1" customWidth="1"/>
    <col min="42" max="42" width="23.85546875" bestFit="1" customWidth="1"/>
    <col min="43" max="44" width="26.140625" bestFit="1" customWidth="1"/>
    <col min="45" max="45" width="14.7109375" bestFit="1" customWidth="1"/>
    <col min="46" max="46" width="34.7109375" bestFit="1" customWidth="1"/>
    <col min="47" max="47" width="52.42578125" bestFit="1" customWidth="1"/>
  </cols>
  <sheetData>
    <row r="1" spans="1:48" x14ac:dyDescent="0.25">
      <c r="K1" s="22">
        <f>SUBTOTAL(9,K3:K11)</f>
        <v>80980721</v>
      </c>
      <c r="L1" s="22">
        <f>SUBTOTAL(9,L3:L11)</f>
        <v>30242982</v>
      </c>
      <c r="R1" s="22">
        <f>SUBTOTAL(9,R3:R11)</f>
        <v>8878279</v>
      </c>
      <c r="U1" s="22">
        <f>SUBTOTAL(9,U3:U11)</f>
        <v>80980721</v>
      </c>
      <c r="V1" s="22">
        <v>0</v>
      </c>
      <c r="W1" s="22">
        <v>0</v>
      </c>
      <c r="X1" s="22">
        <v>0</v>
      </c>
      <c r="Y1" s="22">
        <f>SUBTOTAL(9,Y3:Y11)</f>
        <v>1783001</v>
      </c>
      <c r="AA1" s="22">
        <f>SUBTOTAL(9,AA3:AA11)</f>
        <v>27821281</v>
      </c>
      <c r="AC1" s="22">
        <f>SUBTOTAL(9,AC3:AC11)</f>
        <v>51376439</v>
      </c>
      <c r="AD1" s="22">
        <f>SUBTOTAL(9,AD3:AD11)</f>
        <v>27821281</v>
      </c>
      <c r="AE1" s="22">
        <f>SUBTOTAL(9,AE3:AE11)</f>
        <v>0</v>
      </c>
      <c r="AF1" s="22">
        <f>SUBTOTAL(9,AF3:AF11)</f>
        <v>638700</v>
      </c>
    </row>
    <row r="2" spans="1:48" ht="39.950000000000003" customHeight="1" x14ac:dyDescent="0.25">
      <c r="A2" s="23" t="s">
        <v>53</v>
      </c>
      <c r="B2" s="23" t="s">
        <v>54</v>
      </c>
      <c r="C2" s="23" t="s">
        <v>55</v>
      </c>
      <c r="D2" s="23" t="s">
        <v>56</v>
      </c>
      <c r="E2" s="23" t="s">
        <v>57</v>
      </c>
      <c r="F2" s="23" t="s">
        <v>58</v>
      </c>
      <c r="G2" s="23" t="s">
        <v>59</v>
      </c>
      <c r="H2" s="24" t="s">
        <v>39</v>
      </c>
      <c r="I2" s="24" t="s">
        <v>60</v>
      </c>
      <c r="J2" s="23" t="s">
        <v>61</v>
      </c>
      <c r="K2" s="23" t="s">
        <v>62</v>
      </c>
      <c r="L2" s="23" t="s">
        <v>63</v>
      </c>
      <c r="M2" s="23" t="s">
        <v>64</v>
      </c>
      <c r="N2" s="24" t="s">
        <v>65</v>
      </c>
      <c r="O2" s="24" t="s">
        <v>66</v>
      </c>
      <c r="P2" s="24" t="s">
        <v>67</v>
      </c>
      <c r="Q2" s="24" t="s">
        <v>68</v>
      </c>
      <c r="R2" s="24" t="s">
        <v>69</v>
      </c>
      <c r="S2" s="24" t="s">
        <v>70</v>
      </c>
      <c r="T2" s="23" t="s">
        <v>71</v>
      </c>
      <c r="U2" s="23" t="s">
        <v>72</v>
      </c>
      <c r="V2" s="23" t="s">
        <v>73</v>
      </c>
      <c r="W2" s="23" t="s">
        <v>74</v>
      </c>
      <c r="X2" s="23" t="s">
        <v>75</v>
      </c>
      <c r="Y2" s="24" t="s">
        <v>76</v>
      </c>
      <c r="Z2" s="24" t="s">
        <v>77</v>
      </c>
      <c r="AA2" s="24" t="s">
        <v>78</v>
      </c>
      <c r="AB2" s="24" t="s">
        <v>79</v>
      </c>
      <c r="AC2" s="23" t="s">
        <v>80</v>
      </c>
      <c r="AD2" s="23" t="s">
        <v>81</v>
      </c>
      <c r="AE2" s="24" t="s">
        <v>82</v>
      </c>
      <c r="AF2" s="24" t="s">
        <v>83</v>
      </c>
      <c r="AG2" s="24" t="s">
        <v>84</v>
      </c>
      <c r="AH2" s="24" t="s">
        <v>85</v>
      </c>
      <c r="AI2" s="23" t="s">
        <v>86</v>
      </c>
      <c r="AJ2" s="23" t="s">
        <v>87</v>
      </c>
      <c r="AK2" s="23" t="s">
        <v>88</v>
      </c>
      <c r="AL2" s="23" t="s">
        <v>89</v>
      </c>
      <c r="AM2" s="23" t="s">
        <v>90</v>
      </c>
      <c r="AN2" s="23" t="s">
        <v>91</v>
      </c>
      <c r="AO2" s="23" t="s">
        <v>92</v>
      </c>
      <c r="AP2" s="23" t="s">
        <v>93</v>
      </c>
      <c r="AQ2" s="23" t="s">
        <v>94</v>
      </c>
      <c r="AR2" s="23" t="s">
        <v>95</v>
      </c>
      <c r="AS2" s="23" t="s">
        <v>96</v>
      </c>
      <c r="AT2" s="23" t="s">
        <v>97</v>
      </c>
      <c r="AU2" s="23" t="s">
        <v>98</v>
      </c>
      <c r="AV2" s="23" t="s">
        <v>99</v>
      </c>
    </row>
    <row r="3" spans="1:48" x14ac:dyDescent="0.25">
      <c r="A3" s="13">
        <v>890904646</v>
      </c>
      <c r="B3" s="13" t="s">
        <v>100</v>
      </c>
      <c r="C3" s="13"/>
      <c r="D3" s="13">
        <v>3843692</v>
      </c>
      <c r="E3" s="13"/>
      <c r="F3" s="13">
        <v>3843692</v>
      </c>
      <c r="G3" s="13"/>
      <c r="H3" s="13">
        <v>3843692</v>
      </c>
      <c r="I3" s="13" t="s">
        <v>101</v>
      </c>
      <c r="J3" s="25">
        <v>44700</v>
      </c>
      <c r="K3" s="26">
        <v>638700</v>
      </c>
      <c r="L3" s="26">
        <v>638700</v>
      </c>
      <c r="M3" s="13" t="s">
        <v>102</v>
      </c>
      <c r="N3" s="13" t="s">
        <v>131</v>
      </c>
      <c r="O3" s="13"/>
      <c r="P3" s="13"/>
      <c r="Q3" s="13"/>
      <c r="R3" s="13"/>
      <c r="S3" s="13"/>
      <c r="T3" s="13" t="s">
        <v>103</v>
      </c>
      <c r="U3" s="26">
        <v>638700</v>
      </c>
      <c r="V3" s="26">
        <v>0</v>
      </c>
      <c r="W3" s="26">
        <v>0</v>
      </c>
      <c r="X3" s="26">
        <v>0</v>
      </c>
      <c r="Y3" s="26">
        <v>0</v>
      </c>
      <c r="Z3" s="13"/>
      <c r="AA3" s="26">
        <v>0</v>
      </c>
      <c r="AB3" s="13"/>
      <c r="AC3" s="26">
        <v>638700</v>
      </c>
      <c r="AD3" s="26">
        <v>0</v>
      </c>
      <c r="AE3" s="13"/>
      <c r="AF3" s="12">
        <v>638700</v>
      </c>
      <c r="AG3" s="13">
        <v>2201290318</v>
      </c>
      <c r="AH3" s="13" t="s">
        <v>130</v>
      </c>
      <c r="AI3" s="13"/>
      <c r="AJ3" s="13"/>
      <c r="AK3" s="13"/>
      <c r="AL3" s="25">
        <v>44647</v>
      </c>
      <c r="AM3" s="13"/>
      <c r="AN3" s="13">
        <v>2</v>
      </c>
      <c r="AO3" s="13"/>
      <c r="AP3" s="13"/>
      <c r="AQ3" s="13">
        <v>1</v>
      </c>
      <c r="AR3" s="13">
        <v>20220530</v>
      </c>
      <c r="AS3" s="13">
        <v>20220517</v>
      </c>
      <c r="AT3" s="13">
        <v>638700</v>
      </c>
      <c r="AU3" s="13">
        <v>0</v>
      </c>
      <c r="AV3" s="13">
        <v>20221020</v>
      </c>
    </row>
    <row r="4" spans="1:48" x14ac:dyDescent="0.25">
      <c r="A4" s="13">
        <v>890904646</v>
      </c>
      <c r="B4" s="13" t="s">
        <v>100</v>
      </c>
      <c r="C4" s="13"/>
      <c r="D4" s="13">
        <v>2979746</v>
      </c>
      <c r="E4" s="13"/>
      <c r="F4" s="13">
        <v>2979746</v>
      </c>
      <c r="G4" s="13"/>
      <c r="H4" s="13">
        <v>2979746</v>
      </c>
      <c r="I4" s="13" t="s">
        <v>104</v>
      </c>
      <c r="J4" s="25">
        <v>41940</v>
      </c>
      <c r="K4" s="26">
        <v>15269920</v>
      </c>
      <c r="L4" s="26">
        <v>1783001</v>
      </c>
      <c r="M4" s="13" t="s">
        <v>105</v>
      </c>
      <c r="N4" s="13" t="s">
        <v>129</v>
      </c>
      <c r="O4" s="13"/>
      <c r="P4" s="13"/>
      <c r="Q4" s="13"/>
      <c r="R4" s="13"/>
      <c r="S4" s="13"/>
      <c r="T4" s="13" t="s">
        <v>103</v>
      </c>
      <c r="U4" s="26">
        <v>15269920</v>
      </c>
      <c r="V4" s="26">
        <v>0</v>
      </c>
      <c r="W4" s="26">
        <v>0</v>
      </c>
      <c r="X4" s="26">
        <v>0</v>
      </c>
      <c r="Y4" s="26">
        <v>1783001</v>
      </c>
      <c r="Z4" s="13"/>
      <c r="AA4" s="26">
        <v>0</v>
      </c>
      <c r="AB4" s="13"/>
      <c r="AC4" s="26">
        <v>13486919</v>
      </c>
      <c r="AD4" s="26">
        <v>0</v>
      </c>
      <c r="AE4" s="13"/>
      <c r="AF4" s="13"/>
      <c r="AG4" s="13"/>
      <c r="AH4" s="13"/>
      <c r="AI4" s="13"/>
      <c r="AJ4" s="13"/>
      <c r="AK4" s="13"/>
      <c r="AL4" s="25">
        <v>41940</v>
      </c>
      <c r="AM4" s="13"/>
      <c r="AN4" s="13">
        <v>2</v>
      </c>
      <c r="AO4" s="13"/>
      <c r="AP4" s="13"/>
      <c r="AQ4" s="13">
        <v>3</v>
      </c>
      <c r="AR4" s="13">
        <v>20180416</v>
      </c>
      <c r="AS4" s="13">
        <v>20180406</v>
      </c>
      <c r="AT4" s="13">
        <v>15269920</v>
      </c>
      <c r="AU4" s="13">
        <v>1783001</v>
      </c>
      <c r="AV4" s="13">
        <v>20221020</v>
      </c>
    </row>
    <row r="5" spans="1:48" x14ac:dyDescent="0.25">
      <c r="A5" s="13">
        <v>890904646</v>
      </c>
      <c r="B5" s="13" t="s">
        <v>100</v>
      </c>
      <c r="C5" s="13"/>
      <c r="D5" s="13">
        <v>3889656</v>
      </c>
      <c r="E5" s="13"/>
      <c r="F5" s="13">
        <v>3889656</v>
      </c>
      <c r="G5" s="13"/>
      <c r="H5" s="13">
        <v>3889656</v>
      </c>
      <c r="I5" s="13" t="s">
        <v>106</v>
      </c>
      <c r="J5" s="25">
        <v>44792</v>
      </c>
      <c r="K5" s="26">
        <v>12167676</v>
      </c>
      <c r="L5" s="26">
        <v>12167676</v>
      </c>
      <c r="M5" s="13" t="s">
        <v>107</v>
      </c>
      <c r="N5" s="13" t="s">
        <v>128</v>
      </c>
      <c r="O5" s="13"/>
      <c r="P5" s="13"/>
      <c r="Q5" s="13"/>
      <c r="R5" s="13"/>
      <c r="S5" s="13"/>
      <c r="T5" s="13" t="s">
        <v>103</v>
      </c>
      <c r="U5" s="26">
        <v>12167676</v>
      </c>
      <c r="V5" s="26">
        <v>0</v>
      </c>
      <c r="W5" s="26">
        <v>0</v>
      </c>
      <c r="X5" s="26">
        <v>0</v>
      </c>
      <c r="Y5" s="26">
        <v>0</v>
      </c>
      <c r="Z5" s="13"/>
      <c r="AA5" s="26">
        <v>12167676</v>
      </c>
      <c r="AB5" s="13" t="s">
        <v>108</v>
      </c>
      <c r="AC5" s="26">
        <v>0</v>
      </c>
      <c r="AD5" s="26">
        <v>12167676</v>
      </c>
      <c r="AE5" s="13"/>
      <c r="AF5" s="13"/>
      <c r="AG5" s="13"/>
      <c r="AH5" s="13"/>
      <c r="AI5" s="13"/>
      <c r="AJ5" s="13"/>
      <c r="AK5" s="13"/>
      <c r="AL5" s="25">
        <v>44792</v>
      </c>
      <c r="AM5" s="13"/>
      <c r="AN5" s="13">
        <v>9</v>
      </c>
      <c r="AO5" s="13"/>
      <c r="AP5" s="13" t="s">
        <v>109</v>
      </c>
      <c r="AQ5" s="13">
        <v>1</v>
      </c>
      <c r="AR5" s="13">
        <v>21001231</v>
      </c>
      <c r="AS5" s="13">
        <v>20221003</v>
      </c>
      <c r="AT5" s="13">
        <v>12167676</v>
      </c>
      <c r="AU5" s="13">
        <v>0</v>
      </c>
      <c r="AV5" s="13">
        <v>20221020</v>
      </c>
    </row>
    <row r="6" spans="1:48" x14ac:dyDescent="0.25">
      <c r="A6" s="13">
        <v>890904646</v>
      </c>
      <c r="B6" s="13" t="s">
        <v>100</v>
      </c>
      <c r="C6" s="13"/>
      <c r="D6" s="13">
        <v>3827884</v>
      </c>
      <c r="E6" s="13"/>
      <c r="F6" s="13">
        <v>3827884</v>
      </c>
      <c r="G6" s="13"/>
      <c r="H6" s="13">
        <v>3827884</v>
      </c>
      <c r="I6" s="13" t="s">
        <v>110</v>
      </c>
      <c r="J6" s="25">
        <v>44669</v>
      </c>
      <c r="K6" s="26">
        <v>8878279</v>
      </c>
      <c r="L6" s="26">
        <v>8878279</v>
      </c>
      <c r="M6" s="13" t="s">
        <v>107</v>
      </c>
      <c r="N6" s="13" t="s">
        <v>128</v>
      </c>
      <c r="O6" s="13"/>
      <c r="P6" s="13"/>
      <c r="Q6" s="13"/>
      <c r="R6" s="26">
        <v>8878279</v>
      </c>
      <c r="S6" s="13" t="s">
        <v>111</v>
      </c>
      <c r="T6" s="13" t="s">
        <v>103</v>
      </c>
      <c r="U6" s="26">
        <v>8878279</v>
      </c>
      <c r="V6" s="26">
        <v>0</v>
      </c>
      <c r="W6" s="26">
        <v>0</v>
      </c>
      <c r="X6" s="26">
        <v>0</v>
      </c>
      <c r="Y6" s="26">
        <v>0</v>
      </c>
      <c r="Z6" s="13"/>
      <c r="AA6" s="26">
        <v>8878279</v>
      </c>
      <c r="AB6" s="13" t="s">
        <v>112</v>
      </c>
      <c r="AC6" s="26">
        <v>0</v>
      </c>
      <c r="AD6" s="26">
        <v>8878279</v>
      </c>
      <c r="AE6" s="13"/>
      <c r="AF6" s="13"/>
      <c r="AG6" s="13"/>
      <c r="AH6" s="13"/>
      <c r="AI6" s="13"/>
      <c r="AJ6" s="13"/>
      <c r="AK6" s="13"/>
      <c r="AL6" s="25">
        <v>44589</v>
      </c>
      <c r="AM6" s="13"/>
      <c r="AN6" s="13">
        <v>9</v>
      </c>
      <c r="AO6" s="13"/>
      <c r="AP6" s="13" t="s">
        <v>109</v>
      </c>
      <c r="AQ6" s="13">
        <v>1</v>
      </c>
      <c r="AR6" s="13">
        <v>21001231</v>
      </c>
      <c r="AS6" s="13">
        <v>20220416</v>
      </c>
      <c r="AT6" s="13">
        <v>8878279</v>
      </c>
      <c r="AU6" s="13">
        <v>0</v>
      </c>
      <c r="AV6" s="13">
        <v>20221020</v>
      </c>
    </row>
    <row r="7" spans="1:48" x14ac:dyDescent="0.25">
      <c r="A7" s="13">
        <v>890904646</v>
      </c>
      <c r="B7" s="13" t="s">
        <v>100</v>
      </c>
      <c r="C7" s="13"/>
      <c r="D7" s="13">
        <v>3850792</v>
      </c>
      <c r="E7" s="13"/>
      <c r="F7" s="13">
        <v>3850792</v>
      </c>
      <c r="G7" s="13"/>
      <c r="H7" s="13">
        <v>3850792</v>
      </c>
      <c r="I7" s="13" t="s">
        <v>113</v>
      </c>
      <c r="J7" s="25">
        <v>44727</v>
      </c>
      <c r="K7" s="26">
        <v>323862</v>
      </c>
      <c r="L7" s="26">
        <v>323862</v>
      </c>
      <c r="M7" s="13" t="s">
        <v>114</v>
      </c>
      <c r="N7" s="13" t="s">
        <v>128</v>
      </c>
      <c r="O7" s="13"/>
      <c r="P7" s="13"/>
      <c r="Q7" s="13"/>
      <c r="R7" s="13"/>
      <c r="S7" s="13"/>
      <c r="T7" s="13" t="s">
        <v>103</v>
      </c>
      <c r="U7" s="26">
        <v>323862</v>
      </c>
      <c r="V7" s="26">
        <v>0</v>
      </c>
      <c r="W7" s="26">
        <v>0</v>
      </c>
      <c r="X7" s="26">
        <v>0</v>
      </c>
      <c r="Y7" s="26">
        <v>0</v>
      </c>
      <c r="Z7" s="13"/>
      <c r="AA7" s="26">
        <v>323862</v>
      </c>
      <c r="AB7" s="13" t="s">
        <v>115</v>
      </c>
      <c r="AC7" s="26">
        <v>0</v>
      </c>
      <c r="AD7" s="26">
        <v>323862</v>
      </c>
      <c r="AE7" s="13"/>
      <c r="AF7" s="13"/>
      <c r="AG7" s="13"/>
      <c r="AH7" s="13"/>
      <c r="AI7" s="13"/>
      <c r="AJ7" s="13"/>
      <c r="AK7" s="13"/>
      <c r="AL7" s="25">
        <v>44674</v>
      </c>
      <c r="AM7" s="13"/>
      <c r="AN7" s="13">
        <v>1</v>
      </c>
      <c r="AO7" s="13"/>
      <c r="AP7" s="13" t="s">
        <v>109</v>
      </c>
      <c r="AQ7" s="13">
        <v>2</v>
      </c>
      <c r="AR7" s="13">
        <v>20220930</v>
      </c>
      <c r="AS7" s="13">
        <v>20220928</v>
      </c>
      <c r="AT7" s="13">
        <v>323862</v>
      </c>
      <c r="AU7" s="13">
        <v>0</v>
      </c>
      <c r="AV7" s="13">
        <v>20221020</v>
      </c>
    </row>
    <row r="8" spans="1:48" x14ac:dyDescent="0.25">
      <c r="A8" s="13">
        <v>890904646</v>
      </c>
      <c r="B8" s="13" t="s">
        <v>100</v>
      </c>
      <c r="C8" s="13"/>
      <c r="D8" s="13">
        <v>3832868</v>
      </c>
      <c r="E8" s="13"/>
      <c r="F8" s="13">
        <v>3832868</v>
      </c>
      <c r="G8" s="13"/>
      <c r="H8" s="13">
        <v>3832868</v>
      </c>
      <c r="I8" s="13" t="s">
        <v>116</v>
      </c>
      <c r="J8" s="25">
        <v>44634</v>
      </c>
      <c r="K8" s="26">
        <v>7623199</v>
      </c>
      <c r="L8" s="26">
        <v>700300</v>
      </c>
      <c r="M8" s="13" t="s">
        <v>117</v>
      </c>
      <c r="N8" s="13" t="s">
        <v>127</v>
      </c>
      <c r="O8" s="13"/>
      <c r="P8" s="13"/>
      <c r="Q8" s="13" t="s">
        <v>118</v>
      </c>
      <c r="R8" s="13"/>
      <c r="S8" s="13"/>
      <c r="T8" s="13" t="s">
        <v>103</v>
      </c>
      <c r="U8" s="26">
        <v>7623199</v>
      </c>
      <c r="V8" s="26">
        <v>0</v>
      </c>
      <c r="W8" s="26">
        <v>0</v>
      </c>
      <c r="X8" s="26">
        <v>0</v>
      </c>
      <c r="Y8" s="26">
        <v>0</v>
      </c>
      <c r="Z8" s="13"/>
      <c r="AA8" s="26">
        <v>700300</v>
      </c>
      <c r="AB8" s="13" t="s">
        <v>119</v>
      </c>
      <c r="AC8" s="26">
        <v>6922899</v>
      </c>
      <c r="AD8" s="26">
        <v>700300</v>
      </c>
      <c r="AE8" s="13"/>
      <c r="AF8" s="13"/>
      <c r="AG8" s="13"/>
      <c r="AH8" s="13"/>
      <c r="AI8" s="13"/>
      <c r="AJ8" s="13"/>
      <c r="AK8" s="13"/>
      <c r="AL8" s="25">
        <v>44608</v>
      </c>
      <c r="AM8" s="13"/>
      <c r="AN8" s="13">
        <v>1</v>
      </c>
      <c r="AO8" s="13"/>
      <c r="AP8" s="13" t="s">
        <v>120</v>
      </c>
      <c r="AQ8" s="13">
        <v>2</v>
      </c>
      <c r="AR8" s="13">
        <v>20220930</v>
      </c>
      <c r="AS8" s="13">
        <v>20220928</v>
      </c>
      <c r="AT8" s="13">
        <v>7623199</v>
      </c>
      <c r="AU8" s="13">
        <v>0</v>
      </c>
      <c r="AV8" s="13">
        <v>20221020</v>
      </c>
    </row>
    <row r="9" spans="1:48" x14ac:dyDescent="0.25">
      <c r="A9" s="13">
        <v>890904646</v>
      </c>
      <c r="B9" s="13" t="s">
        <v>100</v>
      </c>
      <c r="C9" s="13"/>
      <c r="D9" s="13">
        <v>3843106</v>
      </c>
      <c r="E9" s="13"/>
      <c r="F9" s="13">
        <v>3843106</v>
      </c>
      <c r="G9" s="13"/>
      <c r="H9" s="13">
        <v>3843106</v>
      </c>
      <c r="I9" s="13" t="s">
        <v>121</v>
      </c>
      <c r="J9" s="25">
        <v>44700</v>
      </c>
      <c r="K9" s="26">
        <v>11372157</v>
      </c>
      <c r="L9" s="26">
        <v>98300</v>
      </c>
      <c r="M9" s="13" t="s">
        <v>117</v>
      </c>
      <c r="N9" s="13" t="s">
        <v>127</v>
      </c>
      <c r="O9" s="13"/>
      <c r="P9" s="13"/>
      <c r="Q9" s="13"/>
      <c r="R9" s="13"/>
      <c r="S9" s="13"/>
      <c r="T9" s="13" t="s">
        <v>103</v>
      </c>
      <c r="U9" s="26">
        <v>11372157</v>
      </c>
      <c r="V9" s="26">
        <v>0</v>
      </c>
      <c r="W9" s="26">
        <v>0</v>
      </c>
      <c r="X9" s="26">
        <v>0</v>
      </c>
      <c r="Y9" s="26">
        <v>0</v>
      </c>
      <c r="Z9" s="13"/>
      <c r="AA9" s="26">
        <v>98300</v>
      </c>
      <c r="AB9" s="13" t="s">
        <v>122</v>
      </c>
      <c r="AC9" s="26">
        <v>11273857</v>
      </c>
      <c r="AD9" s="26">
        <v>98300</v>
      </c>
      <c r="AE9" s="13"/>
      <c r="AF9" s="13"/>
      <c r="AG9" s="13"/>
      <c r="AH9" s="13"/>
      <c r="AI9" s="13"/>
      <c r="AJ9" s="13"/>
      <c r="AK9" s="13"/>
      <c r="AL9" s="25">
        <v>44644</v>
      </c>
      <c r="AM9" s="13"/>
      <c r="AN9" s="13">
        <v>1</v>
      </c>
      <c r="AO9" s="13"/>
      <c r="AP9" s="13" t="s">
        <v>120</v>
      </c>
      <c r="AQ9" s="13">
        <v>2</v>
      </c>
      <c r="AR9" s="13">
        <v>20220930</v>
      </c>
      <c r="AS9" s="13">
        <v>20220928</v>
      </c>
      <c r="AT9" s="13">
        <v>11372157</v>
      </c>
      <c r="AU9" s="13">
        <v>0</v>
      </c>
      <c r="AV9" s="13">
        <v>20221020</v>
      </c>
    </row>
    <row r="10" spans="1:48" x14ac:dyDescent="0.25">
      <c r="A10" s="13">
        <v>890904646</v>
      </c>
      <c r="B10" s="13" t="s">
        <v>100</v>
      </c>
      <c r="C10" s="13"/>
      <c r="D10" s="13">
        <v>3719359</v>
      </c>
      <c r="E10" s="13"/>
      <c r="F10" s="13">
        <v>3719359</v>
      </c>
      <c r="G10" s="13"/>
      <c r="H10" s="13">
        <v>3719359</v>
      </c>
      <c r="I10" s="13" t="s">
        <v>123</v>
      </c>
      <c r="J10" s="25">
        <v>44669</v>
      </c>
      <c r="K10" s="26">
        <v>15397362</v>
      </c>
      <c r="L10" s="26">
        <v>4521154</v>
      </c>
      <c r="M10" s="13" t="s">
        <v>117</v>
      </c>
      <c r="N10" s="13" t="s">
        <v>127</v>
      </c>
      <c r="O10" s="13"/>
      <c r="P10" s="13"/>
      <c r="Q10" s="13"/>
      <c r="R10" s="13"/>
      <c r="S10" s="13"/>
      <c r="T10" s="13" t="s">
        <v>103</v>
      </c>
      <c r="U10" s="26">
        <v>15397362</v>
      </c>
      <c r="V10" s="26">
        <v>0</v>
      </c>
      <c r="W10" s="26">
        <v>0</v>
      </c>
      <c r="X10" s="26">
        <v>0</v>
      </c>
      <c r="Y10" s="26">
        <v>0</v>
      </c>
      <c r="Z10" s="13"/>
      <c r="AA10" s="26">
        <v>4521154</v>
      </c>
      <c r="AB10" s="13" t="s">
        <v>124</v>
      </c>
      <c r="AC10" s="26">
        <v>10876208</v>
      </c>
      <c r="AD10" s="26">
        <v>4521154</v>
      </c>
      <c r="AE10" s="13"/>
      <c r="AF10" s="13"/>
      <c r="AG10" s="13"/>
      <c r="AH10" s="13"/>
      <c r="AI10" s="13"/>
      <c r="AJ10" s="13"/>
      <c r="AK10" s="13"/>
      <c r="AL10" s="25">
        <v>44067</v>
      </c>
      <c r="AM10" s="13"/>
      <c r="AN10" s="13">
        <v>1</v>
      </c>
      <c r="AO10" s="13"/>
      <c r="AP10" s="13" t="s">
        <v>120</v>
      </c>
      <c r="AQ10" s="13">
        <v>2</v>
      </c>
      <c r="AR10" s="13">
        <v>20220930</v>
      </c>
      <c r="AS10" s="13">
        <v>20220928</v>
      </c>
      <c r="AT10" s="13">
        <v>15397362</v>
      </c>
      <c r="AU10" s="13">
        <v>0</v>
      </c>
      <c r="AV10" s="13">
        <v>20221020</v>
      </c>
    </row>
    <row r="11" spans="1:48" x14ac:dyDescent="0.25">
      <c r="A11" s="13">
        <v>890904646</v>
      </c>
      <c r="B11" s="13" t="s">
        <v>100</v>
      </c>
      <c r="C11" s="13"/>
      <c r="D11" s="13">
        <v>3725152</v>
      </c>
      <c r="E11" s="13"/>
      <c r="F11" s="13">
        <v>3725152</v>
      </c>
      <c r="G11" s="13"/>
      <c r="H11" s="13">
        <v>3725152</v>
      </c>
      <c r="I11" s="13" t="s">
        <v>125</v>
      </c>
      <c r="J11" s="25">
        <v>44669</v>
      </c>
      <c r="K11" s="26">
        <v>9309566</v>
      </c>
      <c r="L11" s="26">
        <v>1131710</v>
      </c>
      <c r="M11" s="13" t="s">
        <v>117</v>
      </c>
      <c r="N11" s="13" t="s">
        <v>127</v>
      </c>
      <c r="O11" s="13"/>
      <c r="P11" s="13"/>
      <c r="Q11" s="13"/>
      <c r="R11" s="13"/>
      <c r="S11" s="13"/>
      <c r="T11" s="13" t="s">
        <v>103</v>
      </c>
      <c r="U11" s="26">
        <v>9309566</v>
      </c>
      <c r="V11" s="26">
        <v>0</v>
      </c>
      <c r="W11" s="26">
        <v>0</v>
      </c>
      <c r="X11" s="26">
        <v>0</v>
      </c>
      <c r="Y11" s="26">
        <v>0</v>
      </c>
      <c r="Z11" s="13"/>
      <c r="AA11" s="26">
        <v>1131710</v>
      </c>
      <c r="AB11" s="13" t="s">
        <v>126</v>
      </c>
      <c r="AC11" s="26">
        <v>8177856</v>
      </c>
      <c r="AD11" s="26">
        <v>1131710</v>
      </c>
      <c r="AE11" s="13"/>
      <c r="AF11" s="13"/>
      <c r="AG11" s="13"/>
      <c r="AH11" s="13"/>
      <c r="AI11" s="13"/>
      <c r="AJ11" s="13"/>
      <c r="AK11" s="13"/>
      <c r="AL11" s="25">
        <v>44099</v>
      </c>
      <c r="AM11" s="13"/>
      <c r="AN11" s="13">
        <v>1</v>
      </c>
      <c r="AO11" s="13"/>
      <c r="AP11" s="13" t="s">
        <v>120</v>
      </c>
      <c r="AQ11" s="13">
        <v>2</v>
      </c>
      <c r="AR11" s="13">
        <v>20220930</v>
      </c>
      <c r="AS11" s="13">
        <v>20220928</v>
      </c>
      <c r="AT11" s="13">
        <v>9309566</v>
      </c>
      <c r="AU11" s="13">
        <v>0</v>
      </c>
      <c r="AV11" s="13">
        <v>20221020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1A2E5-6325-46BC-B508-7B4C4095913F}">
  <dimension ref="B1:J41"/>
  <sheetViews>
    <sheetView showGridLines="0" tabSelected="1" topLeftCell="A12" zoomScale="90" zoomScaleNormal="90" zoomScaleSheetLayoutView="100" workbookViewId="0">
      <selection activeCell="M14" sqref="M14"/>
    </sheetView>
  </sheetViews>
  <sheetFormatPr baseColWidth="10" defaultRowHeight="12.75" x14ac:dyDescent="0.2"/>
  <cols>
    <col min="1" max="1" width="1" style="43" customWidth="1"/>
    <col min="2" max="2" width="11.42578125" style="43"/>
    <col min="3" max="3" width="17.5703125" style="43" customWidth="1"/>
    <col min="4" max="4" width="11.5703125" style="43" customWidth="1"/>
    <col min="5" max="8" width="11.42578125" style="43"/>
    <col min="9" max="9" width="22.5703125" style="43" customWidth="1"/>
    <col min="10" max="10" width="14" style="43" customWidth="1"/>
    <col min="11" max="16384" width="11.42578125" style="43"/>
  </cols>
  <sheetData>
    <row r="1" spans="2:10" ht="6" customHeight="1" thickBot="1" x14ac:dyDescent="0.25"/>
    <row r="2" spans="2:10" ht="19.5" customHeight="1" x14ac:dyDescent="0.2">
      <c r="B2" s="44"/>
      <c r="C2" s="45"/>
      <c r="D2" s="46" t="s">
        <v>138</v>
      </c>
      <c r="E2" s="47"/>
      <c r="F2" s="47"/>
      <c r="G2" s="47"/>
      <c r="H2" s="47"/>
      <c r="I2" s="48"/>
      <c r="J2" s="49" t="s">
        <v>139</v>
      </c>
    </row>
    <row r="3" spans="2:10" ht="13.5" thickBot="1" x14ac:dyDescent="0.25">
      <c r="B3" s="50"/>
      <c r="C3" s="51"/>
      <c r="D3" s="52"/>
      <c r="E3" s="53"/>
      <c r="F3" s="53"/>
      <c r="G3" s="53"/>
      <c r="H3" s="53"/>
      <c r="I3" s="54"/>
      <c r="J3" s="55"/>
    </row>
    <row r="4" spans="2:10" x14ac:dyDescent="0.2">
      <c r="B4" s="50"/>
      <c r="C4" s="51"/>
      <c r="D4" s="46" t="s">
        <v>140</v>
      </c>
      <c r="E4" s="47"/>
      <c r="F4" s="47"/>
      <c r="G4" s="47"/>
      <c r="H4" s="47"/>
      <c r="I4" s="48"/>
      <c r="J4" s="49" t="s">
        <v>141</v>
      </c>
    </row>
    <row r="5" spans="2:10" x14ac:dyDescent="0.2">
      <c r="B5" s="50"/>
      <c r="C5" s="51"/>
      <c r="D5" s="56"/>
      <c r="E5" s="57"/>
      <c r="F5" s="57"/>
      <c r="G5" s="57"/>
      <c r="H5" s="57"/>
      <c r="I5" s="58"/>
      <c r="J5" s="59"/>
    </row>
    <row r="6" spans="2:10" ht="13.5" thickBot="1" x14ac:dyDescent="0.25">
      <c r="B6" s="60"/>
      <c r="C6" s="61"/>
      <c r="D6" s="52"/>
      <c r="E6" s="53"/>
      <c r="F6" s="53"/>
      <c r="G6" s="53"/>
      <c r="H6" s="53"/>
      <c r="I6" s="54"/>
      <c r="J6" s="55"/>
    </row>
    <row r="7" spans="2:10" x14ac:dyDescent="0.2">
      <c r="B7" s="62"/>
      <c r="J7" s="63"/>
    </row>
    <row r="8" spans="2:10" x14ac:dyDescent="0.2">
      <c r="B8" s="62"/>
      <c r="J8" s="63"/>
    </row>
    <row r="9" spans="2:10" x14ac:dyDescent="0.2">
      <c r="B9" s="62"/>
      <c r="J9" s="63"/>
    </row>
    <row r="10" spans="2:10" x14ac:dyDescent="0.2">
      <c r="B10" s="62"/>
      <c r="C10" s="64" t="s">
        <v>160</v>
      </c>
      <c r="E10" s="65"/>
      <c r="J10" s="63"/>
    </row>
    <row r="11" spans="2:10" x14ac:dyDescent="0.2">
      <c r="B11" s="62"/>
      <c r="J11" s="63"/>
    </row>
    <row r="12" spans="2:10" x14ac:dyDescent="0.2">
      <c r="B12" s="62"/>
      <c r="C12" s="64" t="s">
        <v>161</v>
      </c>
      <c r="J12" s="63"/>
    </row>
    <row r="13" spans="2:10" x14ac:dyDescent="0.2">
      <c r="B13" s="62"/>
      <c r="C13" s="64" t="s">
        <v>162</v>
      </c>
      <c r="J13" s="63"/>
    </row>
    <row r="14" spans="2:10" x14ac:dyDescent="0.2">
      <c r="B14" s="62"/>
      <c r="J14" s="63"/>
    </row>
    <row r="15" spans="2:10" x14ac:dyDescent="0.2">
      <c r="B15" s="62"/>
      <c r="C15" s="43" t="s">
        <v>163</v>
      </c>
      <c r="J15" s="63"/>
    </row>
    <row r="16" spans="2:10" x14ac:dyDescent="0.2">
      <c r="B16" s="62"/>
      <c r="C16" s="66"/>
      <c r="J16" s="63"/>
    </row>
    <row r="17" spans="2:10" x14ac:dyDescent="0.2">
      <c r="B17" s="62"/>
      <c r="C17" s="43" t="s">
        <v>164</v>
      </c>
      <c r="D17" s="65"/>
      <c r="H17" s="67" t="s">
        <v>142</v>
      </c>
      <c r="I17" s="67" t="s">
        <v>143</v>
      </c>
      <c r="J17" s="63"/>
    </row>
    <row r="18" spans="2:10" x14ac:dyDescent="0.2">
      <c r="B18" s="62"/>
      <c r="C18" s="64" t="s">
        <v>144</v>
      </c>
      <c r="D18" s="64"/>
      <c r="E18" s="64"/>
      <c r="F18" s="64"/>
      <c r="H18" s="68">
        <v>9</v>
      </c>
      <c r="I18" s="69">
        <v>30242982</v>
      </c>
      <c r="J18" s="63"/>
    </row>
    <row r="19" spans="2:10" x14ac:dyDescent="0.2">
      <c r="B19" s="62"/>
      <c r="C19" s="43" t="s">
        <v>145</v>
      </c>
      <c r="H19" s="70">
        <v>1</v>
      </c>
      <c r="I19" s="71">
        <v>638700</v>
      </c>
      <c r="J19" s="63"/>
    </row>
    <row r="20" spans="2:10" x14ac:dyDescent="0.2">
      <c r="B20" s="62"/>
      <c r="C20" s="43" t="s">
        <v>146</v>
      </c>
      <c r="H20" s="70">
        <v>3</v>
      </c>
      <c r="I20" s="71">
        <v>21369817</v>
      </c>
      <c r="J20" s="63"/>
    </row>
    <row r="21" spans="2:10" x14ac:dyDescent="0.2">
      <c r="B21" s="62"/>
      <c r="C21" s="43" t="s">
        <v>147</v>
      </c>
      <c r="H21" s="70">
        <v>0</v>
      </c>
      <c r="I21" s="72">
        <v>0</v>
      </c>
      <c r="J21" s="63"/>
    </row>
    <row r="22" spans="2:10" x14ac:dyDescent="0.2">
      <c r="B22" s="62"/>
      <c r="C22" s="43" t="s">
        <v>129</v>
      </c>
      <c r="H22" s="70">
        <v>1</v>
      </c>
      <c r="I22" s="71">
        <v>1783001</v>
      </c>
      <c r="J22" s="63"/>
    </row>
    <row r="23" spans="2:10" ht="13.5" thickBot="1" x14ac:dyDescent="0.25">
      <c r="B23" s="62"/>
      <c r="C23" s="43" t="s">
        <v>148</v>
      </c>
      <c r="H23" s="73">
        <v>4</v>
      </c>
      <c r="I23" s="74">
        <v>6451464</v>
      </c>
      <c r="J23" s="63"/>
    </row>
    <row r="24" spans="2:10" x14ac:dyDescent="0.2">
      <c r="B24" s="62"/>
      <c r="C24" s="64" t="s">
        <v>149</v>
      </c>
      <c r="D24" s="64"/>
      <c r="E24" s="64"/>
      <c r="F24" s="64"/>
      <c r="H24" s="68">
        <f>H19+H20+H21+H22+H23</f>
        <v>9</v>
      </c>
      <c r="I24" s="75">
        <f>I19+I20+I21+I22+I23</f>
        <v>30242982</v>
      </c>
      <c r="J24" s="63"/>
    </row>
    <row r="25" spans="2:10" x14ac:dyDescent="0.2">
      <c r="B25" s="62"/>
      <c r="C25" s="43" t="s">
        <v>150</v>
      </c>
      <c r="H25" s="70">
        <v>0</v>
      </c>
      <c r="I25" s="71">
        <v>0</v>
      </c>
      <c r="J25" s="63"/>
    </row>
    <row r="26" spans="2:10" x14ac:dyDescent="0.2">
      <c r="B26" s="62"/>
      <c r="C26" s="43" t="s">
        <v>151</v>
      </c>
      <c r="H26" s="70">
        <v>0</v>
      </c>
      <c r="I26" s="71">
        <v>0</v>
      </c>
      <c r="J26" s="63"/>
    </row>
    <row r="27" spans="2:10" ht="13.5" thickBot="1" x14ac:dyDescent="0.25">
      <c r="B27" s="62"/>
      <c r="C27" s="43" t="s">
        <v>152</v>
      </c>
      <c r="H27" s="73">
        <v>0</v>
      </c>
      <c r="I27" s="74">
        <v>0</v>
      </c>
      <c r="J27" s="63"/>
    </row>
    <row r="28" spans="2:10" x14ac:dyDescent="0.2">
      <c r="B28" s="62"/>
      <c r="C28" s="64" t="s">
        <v>153</v>
      </c>
      <c r="D28" s="64"/>
      <c r="E28" s="64"/>
      <c r="F28" s="64"/>
      <c r="H28" s="68">
        <f>H25+H26+H27</f>
        <v>0</v>
      </c>
      <c r="I28" s="75">
        <f>I25+I26+I27</f>
        <v>0</v>
      </c>
      <c r="J28" s="63"/>
    </row>
    <row r="29" spans="2:10" ht="13.5" thickBot="1" x14ac:dyDescent="0.25">
      <c r="B29" s="62"/>
      <c r="C29" s="43" t="s">
        <v>154</v>
      </c>
      <c r="D29" s="64"/>
      <c r="E29" s="64"/>
      <c r="F29" s="64"/>
      <c r="H29" s="73">
        <v>0</v>
      </c>
      <c r="I29" s="74">
        <v>0</v>
      </c>
      <c r="J29" s="63"/>
    </row>
    <row r="30" spans="2:10" x14ac:dyDescent="0.2">
      <c r="B30" s="62"/>
      <c r="C30" s="64" t="s">
        <v>155</v>
      </c>
      <c r="D30" s="64"/>
      <c r="E30" s="64"/>
      <c r="F30" s="64"/>
      <c r="H30" s="70">
        <f>H29</f>
        <v>0</v>
      </c>
      <c r="I30" s="71">
        <f>I29</f>
        <v>0</v>
      </c>
      <c r="J30" s="63"/>
    </row>
    <row r="31" spans="2:10" x14ac:dyDescent="0.2">
      <c r="B31" s="62"/>
      <c r="C31" s="64"/>
      <c r="D31" s="64"/>
      <c r="E31" s="64"/>
      <c r="F31" s="64"/>
      <c r="H31" s="76"/>
      <c r="I31" s="75"/>
      <c r="J31" s="63"/>
    </row>
    <row r="32" spans="2:10" ht="13.5" thickBot="1" x14ac:dyDescent="0.25">
      <c r="B32" s="62"/>
      <c r="C32" s="64" t="s">
        <v>156</v>
      </c>
      <c r="D32" s="64"/>
      <c r="H32" s="77">
        <f>H24+H28+H30</f>
        <v>9</v>
      </c>
      <c r="I32" s="78">
        <f>I24+I28+I30</f>
        <v>30242982</v>
      </c>
      <c r="J32" s="63"/>
    </row>
    <row r="33" spans="2:10" ht="13.5" thickTop="1" x14ac:dyDescent="0.2">
      <c r="B33" s="62"/>
      <c r="C33" s="64"/>
      <c r="D33" s="64"/>
      <c r="H33" s="79"/>
      <c r="I33" s="71"/>
      <c r="J33" s="63"/>
    </row>
    <row r="34" spans="2:10" x14ac:dyDescent="0.2">
      <c r="B34" s="62"/>
      <c r="G34" s="79"/>
      <c r="H34" s="79"/>
      <c r="I34" s="79"/>
      <c r="J34" s="63"/>
    </row>
    <row r="35" spans="2:10" x14ac:dyDescent="0.2">
      <c r="B35" s="62"/>
      <c r="G35" s="79"/>
      <c r="H35" s="79"/>
      <c r="I35" s="79"/>
      <c r="J35" s="63"/>
    </row>
    <row r="36" spans="2:10" x14ac:dyDescent="0.2">
      <c r="B36" s="62"/>
      <c r="G36" s="79"/>
      <c r="H36" s="79"/>
      <c r="I36" s="79"/>
      <c r="J36" s="63"/>
    </row>
    <row r="37" spans="2:10" ht="13.5" thickBot="1" x14ac:dyDescent="0.25">
      <c r="B37" s="62"/>
      <c r="C37" s="80"/>
      <c r="D37" s="80"/>
      <c r="G37" s="81" t="s">
        <v>157</v>
      </c>
      <c r="H37" s="80"/>
      <c r="I37" s="79"/>
      <c r="J37" s="63"/>
    </row>
    <row r="38" spans="2:10" ht="4.5" customHeight="1" x14ac:dyDescent="0.2">
      <c r="B38" s="62"/>
      <c r="C38" s="79"/>
      <c r="D38" s="79"/>
      <c r="G38" s="79"/>
      <c r="H38" s="79"/>
      <c r="I38" s="79"/>
      <c r="J38" s="63"/>
    </row>
    <row r="39" spans="2:10" x14ac:dyDescent="0.2">
      <c r="B39" s="62"/>
      <c r="C39" s="64" t="s">
        <v>158</v>
      </c>
      <c r="G39" s="82" t="s">
        <v>159</v>
      </c>
      <c r="H39" s="79"/>
      <c r="I39" s="79"/>
      <c r="J39" s="63"/>
    </row>
    <row r="40" spans="2:10" x14ac:dyDescent="0.2">
      <c r="B40" s="62"/>
      <c r="G40" s="79"/>
      <c r="H40" s="79"/>
      <c r="I40" s="79"/>
      <c r="J40" s="63"/>
    </row>
    <row r="41" spans="2:10" ht="18.75" customHeight="1" thickBot="1" x14ac:dyDescent="0.25">
      <c r="B41" s="83"/>
      <c r="C41" s="84"/>
      <c r="D41" s="84"/>
      <c r="E41" s="84"/>
      <c r="F41" s="84"/>
      <c r="G41" s="80"/>
      <c r="H41" s="80"/>
      <c r="I41" s="80"/>
      <c r="J41" s="85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Diego Fernando Fernandez Valencia</cp:lastModifiedBy>
  <dcterms:modified xsi:type="dcterms:W3CDTF">2022-10-20T16:15:55Z</dcterms:modified>
</cp:coreProperties>
</file>