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cpaezr\Desktop\"/>
    </mc:Choice>
  </mc:AlternateContent>
  <bookViews>
    <workbookView xWindow="0" yWindow="0" windowWidth="20490" windowHeight="7755" activeTab="2"/>
  </bookViews>
  <sheets>
    <sheet name="INFO IPS" sheetId="2" r:id="rId1"/>
    <sheet name="ESTADO DE CADA FACTURA" sheetId="3" r:id="rId2"/>
    <sheet name="FOR-CSA-018" sheetId="5" r:id="rId3"/>
    <sheet name="TD" sheetId="4" r:id="rId4"/>
  </sheets>
  <definedNames>
    <definedName name="_xlnm._FilterDatabase" localSheetId="1" hidden="1">'ESTADO DE CADA FACTURA'!$A$2:$AO$92</definedName>
    <definedName name="_xlnm._FilterDatabase" localSheetId="0" hidden="1">'INFO IPS'!$A$1:$Q$92</definedName>
  </definedNames>
  <calcPr calcId="152511"/>
  <pivotCaches>
    <pivotCache cacheId="58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I31" i="5" l="1"/>
  <c r="H31" i="5"/>
  <c r="Y1" i="3"/>
  <c r="O1" i="3"/>
  <c r="X1" i="3"/>
  <c r="S1" i="3"/>
  <c r="L1" i="3"/>
  <c r="K1" i="3"/>
  <c r="J91" i="2"/>
  <c r="I91" i="2"/>
  <c r="F91" i="2"/>
  <c r="J90" i="2"/>
  <c r="I90" i="2"/>
  <c r="F90" i="2"/>
  <c r="J89" i="2"/>
  <c r="I89" i="2"/>
  <c r="O89" i="2" s="1"/>
  <c r="Q89" i="2" s="1"/>
  <c r="F89" i="2"/>
  <c r="J88" i="2"/>
  <c r="I88" i="2"/>
  <c r="F88" i="2"/>
  <c r="J87" i="2"/>
  <c r="I87" i="2"/>
  <c r="O87" i="2" s="1"/>
  <c r="Q87" i="2" s="1"/>
  <c r="F87" i="2"/>
  <c r="J86" i="2"/>
  <c r="I86" i="2"/>
  <c r="F86" i="2"/>
  <c r="J85" i="2"/>
  <c r="I85" i="2"/>
  <c r="F85" i="2"/>
  <c r="J84" i="2"/>
  <c r="I84" i="2"/>
  <c r="F84" i="2"/>
  <c r="J83" i="2"/>
  <c r="I83" i="2"/>
  <c r="F83" i="2"/>
  <c r="J82" i="2"/>
  <c r="I82" i="2"/>
  <c r="F82" i="2"/>
  <c r="J81" i="2"/>
  <c r="I81" i="2"/>
  <c r="F81" i="2"/>
  <c r="J80" i="2"/>
  <c r="I80" i="2"/>
  <c r="F80" i="2"/>
  <c r="J79" i="2"/>
  <c r="I79" i="2"/>
  <c r="O79" i="2" s="1"/>
  <c r="Q79" i="2" s="1"/>
  <c r="F79" i="2"/>
  <c r="J78" i="2"/>
  <c r="I78" i="2"/>
  <c r="F78" i="2"/>
  <c r="J77" i="2"/>
  <c r="I77" i="2"/>
  <c r="F77" i="2"/>
  <c r="J76" i="2"/>
  <c r="I76" i="2"/>
  <c r="F76" i="2"/>
  <c r="J75" i="2"/>
  <c r="I75" i="2"/>
  <c r="F75" i="2"/>
  <c r="J74" i="2"/>
  <c r="I74" i="2"/>
  <c r="F74" i="2"/>
  <c r="J73" i="2"/>
  <c r="I73" i="2"/>
  <c r="F73" i="2"/>
  <c r="J72" i="2"/>
  <c r="I72" i="2"/>
  <c r="F72" i="2"/>
  <c r="J71" i="2"/>
  <c r="I71" i="2"/>
  <c r="F71" i="2"/>
  <c r="J70" i="2"/>
  <c r="I70" i="2"/>
  <c r="F70" i="2"/>
  <c r="J69" i="2"/>
  <c r="I69" i="2"/>
  <c r="F69" i="2"/>
  <c r="J68" i="2"/>
  <c r="I68" i="2"/>
  <c r="F68" i="2"/>
  <c r="J67" i="2"/>
  <c r="I67" i="2"/>
  <c r="F67" i="2"/>
  <c r="J66" i="2"/>
  <c r="I66" i="2"/>
  <c r="F66" i="2"/>
  <c r="J65" i="2"/>
  <c r="I65" i="2"/>
  <c r="F65" i="2"/>
  <c r="J64" i="2"/>
  <c r="I64" i="2"/>
  <c r="F64" i="2"/>
  <c r="J63" i="2"/>
  <c r="I63" i="2"/>
  <c r="F63" i="2"/>
  <c r="J62" i="2"/>
  <c r="I62" i="2"/>
  <c r="F62" i="2"/>
  <c r="J61" i="2"/>
  <c r="I61" i="2"/>
  <c r="F61" i="2"/>
  <c r="J60" i="2"/>
  <c r="I60" i="2"/>
  <c r="F60" i="2"/>
  <c r="J59" i="2"/>
  <c r="I59" i="2"/>
  <c r="F59" i="2"/>
  <c r="J58" i="2"/>
  <c r="I58" i="2"/>
  <c r="F58" i="2"/>
  <c r="J57" i="2"/>
  <c r="I57" i="2"/>
  <c r="F57" i="2"/>
  <c r="J56" i="2"/>
  <c r="I56" i="2"/>
  <c r="F56" i="2"/>
  <c r="J55" i="2"/>
  <c r="I55" i="2"/>
  <c r="F55" i="2"/>
  <c r="J54" i="2"/>
  <c r="I54" i="2"/>
  <c r="F54" i="2"/>
  <c r="J53" i="2"/>
  <c r="I53" i="2"/>
  <c r="F53" i="2"/>
  <c r="J52" i="2"/>
  <c r="I52" i="2"/>
  <c r="F52" i="2"/>
  <c r="J51" i="2"/>
  <c r="I51" i="2"/>
  <c r="F51" i="2"/>
  <c r="J50" i="2"/>
  <c r="I50" i="2"/>
  <c r="F50" i="2"/>
  <c r="J49" i="2"/>
  <c r="I49" i="2"/>
  <c r="F49" i="2"/>
  <c r="J48" i="2"/>
  <c r="I48" i="2"/>
  <c r="F48" i="2"/>
  <c r="J47" i="2"/>
  <c r="I47" i="2"/>
  <c r="F47" i="2"/>
  <c r="J46" i="2"/>
  <c r="I46" i="2"/>
  <c r="F46" i="2"/>
  <c r="J45" i="2"/>
  <c r="I45" i="2"/>
  <c r="F45" i="2"/>
  <c r="J44" i="2"/>
  <c r="I44" i="2"/>
  <c r="F44" i="2"/>
  <c r="J43" i="2"/>
  <c r="I43" i="2"/>
  <c r="F43" i="2"/>
  <c r="J42" i="2"/>
  <c r="I42" i="2"/>
  <c r="F42" i="2"/>
  <c r="J41" i="2"/>
  <c r="I41" i="2"/>
  <c r="F41" i="2"/>
  <c r="J40" i="2"/>
  <c r="I40" i="2"/>
  <c r="F40" i="2"/>
  <c r="J39" i="2"/>
  <c r="I39" i="2"/>
  <c r="F39" i="2"/>
  <c r="J38" i="2"/>
  <c r="I38" i="2"/>
  <c r="O38" i="2" s="1"/>
  <c r="Q38" i="2" s="1"/>
  <c r="F38" i="2"/>
  <c r="J37" i="2"/>
  <c r="I37" i="2"/>
  <c r="F37" i="2"/>
  <c r="J36" i="2"/>
  <c r="I36" i="2"/>
  <c r="F36" i="2"/>
  <c r="J35" i="2"/>
  <c r="I35" i="2"/>
  <c r="F35" i="2"/>
  <c r="J34" i="2"/>
  <c r="I34" i="2"/>
  <c r="O34" i="2" s="1"/>
  <c r="Q34" i="2" s="1"/>
  <c r="F34" i="2"/>
  <c r="J33" i="2"/>
  <c r="I33" i="2"/>
  <c r="F33" i="2"/>
  <c r="J32" i="2"/>
  <c r="I32" i="2"/>
  <c r="F32" i="2"/>
  <c r="J31" i="2"/>
  <c r="I31" i="2"/>
  <c r="F31" i="2"/>
  <c r="J30" i="2"/>
  <c r="I30" i="2"/>
  <c r="O30" i="2" s="1"/>
  <c r="Q30" i="2" s="1"/>
  <c r="F30" i="2"/>
  <c r="J29" i="2"/>
  <c r="I29" i="2"/>
  <c r="F29" i="2"/>
  <c r="J28" i="2"/>
  <c r="I28" i="2"/>
  <c r="F28" i="2"/>
  <c r="J27" i="2"/>
  <c r="I27" i="2"/>
  <c r="F27" i="2"/>
  <c r="J26" i="2"/>
  <c r="I26" i="2"/>
  <c r="F26" i="2"/>
  <c r="J25" i="2"/>
  <c r="I25" i="2"/>
  <c r="O25" i="2" s="1"/>
  <c r="Q25" i="2" s="1"/>
  <c r="F25" i="2"/>
  <c r="J24" i="2"/>
  <c r="O24" i="2" s="1"/>
  <c r="Q24" i="2" s="1"/>
  <c r="I24" i="2"/>
  <c r="F24" i="2"/>
  <c r="J23" i="2"/>
  <c r="I23" i="2"/>
  <c r="O23" i="2" s="1"/>
  <c r="Q23" i="2" s="1"/>
  <c r="F23" i="2"/>
  <c r="J22" i="2"/>
  <c r="I22" i="2"/>
  <c r="F22" i="2"/>
  <c r="I21" i="2"/>
  <c r="O21" i="2" s="1"/>
  <c r="Q21" i="2" s="1"/>
  <c r="F21" i="2"/>
  <c r="P20" i="2"/>
  <c r="J20" i="2"/>
  <c r="I20" i="2"/>
  <c r="F20" i="2"/>
  <c r="J19" i="2"/>
  <c r="I19" i="2"/>
  <c r="F19" i="2"/>
  <c r="P18" i="2"/>
  <c r="J18" i="2"/>
  <c r="I18" i="2"/>
  <c r="O18" i="2" s="1"/>
  <c r="F18" i="2"/>
  <c r="J17" i="2"/>
  <c r="I17" i="2"/>
  <c r="F17" i="2"/>
  <c r="J16" i="2"/>
  <c r="I16" i="2"/>
  <c r="F16" i="2"/>
  <c r="J15" i="2"/>
  <c r="I15" i="2"/>
  <c r="F15" i="2"/>
  <c r="J14" i="2"/>
  <c r="I14" i="2"/>
  <c r="F14" i="2"/>
  <c r="J13" i="2"/>
  <c r="I13" i="2"/>
  <c r="O13" i="2" s="1"/>
  <c r="Q13" i="2" s="1"/>
  <c r="F13" i="2"/>
  <c r="J12" i="2"/>
  <c r="I12" i="2"/>
  <c r="O12" i="2" s="1"/>
  <c r="Q12" i="2" s="1"/>
  <c r="F12" i="2"/>
  <c r="J11" i="2"/>
  <c r="I11" i="2"/>
  <c r="F11" i="2"/>
  <c r="J10" i="2"/>
  <c r="I10" i="2"/>
  <c r="O10" i="2" s="1"/>
  <c r="Q10" i="2" s="1"/>
  <c r="F10" i="2"/>
  <c r="J9" i="2"/>
  <c r="I9" i="2"/>
  <c r="F9" i="2"/>
  <c r="J8" i="2"/>
  <c r="I8" i="2"/>
  <c r="F8" i="2"/>
  <c r="P7" i="2"/>
  <c r="J7" i="2"/>
  <c r="I7" i="2"/>
  <c r="O7" i="2" s="1"/>
  <c r="F7" i="2"/>
  <c r="P6" i="2"/>
  <c r="J6" i="2"/>
  <c r="I6" i="2"/>
  <c r="F6" i="2"/>
  <c r="J5" i="2"/>
  <c r="I5" i="2"/>
  <c r="F5" i="2"/>
  <c r="P4" i="2"/>
  <c r="M4" i="2"/>
  <c r="J4" i="2"/>
  <c r="I4" i="2"/>
  <c r="F4" i="2"/>
  <c r="M3" i="2"/>
  <c r="J3" i="2"/>
  <c r="I3" i="2"/>
  <c r="O3" i="2" s="1"/>
  <c r="Q3" i="2" s="1"/>
  <c r="F3" i="2"/>
  <c r="P2" i="2"/>
  <c r="M2" i="2"/>
  <c r="J2" i="2"/>
  <c r="I2" i="2"/>
  <c r="F2" i="2"/>
  <c r="O8" i="2" l="1"/>
  <c r="Q8" i="2" s="1"/>
  <c r="O83" i="2"/>
  <c r="Q83" i="2" s="1"/>
  <c r="O9" i="2"/>
  <c r="Q9" i="2" s="1"/>
  <c r="O41" i="2"/>
  <c r="Q41" i="2" s="1"/>
  <c r="O44" i="2"/>
  <c r="Q44" i="2" s="1"/>
  <c r="O52" i="2"/>
  <c r="Q52" i="2" s="1"/>
  <c r="O56" i="2"/>
  <c r="Q56" i="2" s="1"/>
  <c r="O60" i="2"/>
  <c r="Q60" i="2" s="1"/>
  <c r="O64" i="2"/>
  <c r="Q64" i="2" s="1"/>
  <c r="O80" i="2"/>
  <c r="Q80" i="2" s="1"/>
  <c r="O49" i="2"/>
  <c r="Q49" i="2" s="1"/>
  <c r="O53" i="2"/>
  <c r="Q53" i="2" s="1"/>
  <c r="O57" i="2"/>
  <c r="Q57" i="2" s="1"/>
  <c r="O61" i="2"/>
  <c r="Q61" i="2" s="1"/>
  <c r="O77" i="2"/>
  <c r="Q77" i="2" s="1"/>
  <c r="O28" i="2"/>
  <c r="Q28" i="2" s="1"/>
  <c r="O32" i="2"/>
  <c r="Q32" i="2" s="1"/>
  <c r="O33" i="2"/>
  <c r="Q33" i="2" s="1"/>
  <c r="O36" i="2"/>
  <c r="Q36" i="2" s="1"/>
  <c r="O37" i="2"/>
  <c r="Q37" i="2" s="1"/>
  <c r="O40" i="2"/>
  <c r="Q40" i="2" s="1"/>
  <c r="O50" i="2"/>
  <c r="Q50" i="2" s="1"/>
  <c r="O54" i="2"/>
  <c r="Q54" i="2" s="1"/>
  <c r="O62" i="2"/>
  <c r="Q62" i="2" s="1"/>
  <c r="O78" i="2"/>
  <c r="Q78" i="2" s="1"/>
  <c r="Q7" i="2"/>
  <c r="Q18" i="2"/>
  <c r="O4" i="2"/>
  <c r="Q4" i="2" s="1"/>
  <c r="O46" i="2"/>
  <c r="Q46" i="2" s="1"/>
  <c r="O58" i="2"/>
  <c r="Q58" i="2" s="1"/>
  <c r="O73" i="2"/>
  <c r="Q73" i="2" s="1"/>
  <c r="O74" i="2"/>
  <c r="Q74" i="2" s="1"/>
  <c r="O15" i="2"/>
  <c r="Q15" i="2" s="1"/>
  <c r="O20" i="2"/>
  <c r="Q20" i="2" s="1"/>
  <c r="O48" i="2"/>
  <c r="Q48" i="2" s="1"/>
  <c r="O63" i="2"/>
  <c r="Q63" i="2" s="1"/>
  <c r="O67" i="2"/>
  <c r="Q67" i="2" s="1"/>
  <c r="O71" i="2"/>
  <c r="Q71" i="2" s="1"/>
  <c r="O76" i="2"/>
  <c r="Q76" i="2" s="1"/>
  <c r="O5" i="2"/>
  <c r="Q5" i="2" s="1"/>
  <c r="O14" i="2"/>
  <c r="Q14" i="2" s="1"/>
  <c r="O16" i="2"/>
  <c r="Q16" i="2" s="1"/>
  <c r="O29" i="2"/>
  <c r="Q29" i="2" s="1"/>
  <c r="O35" i="2"/>
  <c r="Q35" i="2" s="1"/>
  <c r="O39" i="2"/>
  <c r="Q39" i="2" s="1"/>
  <c r="O42" i="2"/>
  <c r="Q42" i="2" s="1"/>
  <c r="O47" i="2"/>
  <c r="Q47" i="2" s="1"/>
  <c r="O66" i="2"/>
  <c r="Q66" i="2" s="1"/>
  <c r="O70" i="2"/>
  <c r="Q70" i="2" s="1"/>
  <c r="O81" i="2"/>
  <c r="Q81" i="2" s="1"/>
  <c r="O84" i="2"/>
  <c r="Q84" i="2" s="1"/>
  <c r="O85" i="2"/>
  <c r="Q85" i="2" s="1"/>
  <c r="O88" i="2"/>
  <c r="Q88" i="2" s="1"/>
  <c r="O90" i="2"/>
  <c r="Q90" i="2" s="1"/>
  <c r="O2" i="2"/>
  <c r="Q2" i="2" s="1"/>
  <c r="O6" i="2"/>
  <c r="Q6" i="2" s="1"/>
  <c r="O17" i="2"/>
  <c r="Q17" i="2" s="1"/>
  <c r="O26" i="2"/>
  <c r="Q26" i="2" s="1"/>
  <c r="O31" i="2"/>
  <c r="Q31" i="2" s="1"/>
  <c r="O45" i="2"/>
  <c r="Q45" i="2" s="1"/>
  <c r="O51" i="2"/>
  <c r="Q51" i="2" s="1"/>
  <c r="O55" i="2"/>
  <c r="Q55" i="2" s="1"/>
  <c r="O65" i="2"/>
  <c r="Q65" i="2" s="1"/>
  <c r="O68" i="2"/>
  <c r="Q68" i="2" s="1"/>
  <c r="O69" i="2"/>
  <c r="Q69" i="2" s="1"/>
  <c r="O72" i="2"/>
  <c r="Q72" i="2" s="1"/>
  <c r="O82" i="2"/>
  <c r="Q82" i="2" s="1"/>
  <c r="O86" i="2"/>
  <c r="Q86" i="2" s="1"/>
  <c r="O11" i="2"/>
  <c r="Q11" i="2" s="1"/>
  <c r="O22" i="2"/>
  <c r="Q22" i="2" s="1"/>
  <c r="O27" i="2"/>
  <c r="Q27" i="2" s="1"/>
  <c r="O43" i="2"/>
  <c r="Q43" i="2" s="1"/>
  <c r="O59" i="2"/>
  <c r="Q59" i="2" s="1"/>
  <c r="O75" i="2"/>
  <c r="Q75" i="2" s="1"/>
  <c r="O91" i="2"/>
  <c r="Q91" i="2" s="1"/>
  <c r="O19" i="2"/>
  <c r="Q19" i="2" s="1"/>
  <c r="Q92" i="2" l="1"/>
</calcChain>
</file>

<file path=xl/comments1.xml><?xml version="1.0" encoding="utf-8"?>
<comments xmlns="http://schemas.openxmlformats.org/spreadsheetml/2006/main">
  <authors>
    <author>LEIDY NAVAS</author>
  </authors>
  <commentList>
    <comment ref="Q2" authorId="0" shapeId="0">
      <text>
        <r>
          <rPr>
            <b/>
            <sz val="9"/>
            <color indexed="81"/>
            <rFont val="Tahoma"/>
            <family val="2"/>
          </rPr>
          <t>LEIDY NAVAS:</t>
        </r>
        <r>
          <rPr>
            <sz val="9"/>
            <color indexed="81"/>
            <rFont val="Tahoma"/>
            <family val="2"/>
          </rPr>
          <t xml:space="preserve">
Se contesta glosa el 14/01/2021</t>
        </r>
      </text>
    </comment>
    <comment ref="Q3" authorId="0" shapeId="0">
      <text>
        <r>
          <rPr>
            <b/>
            <sz val="9"/>
            <color indexed="81"/>
            <rFont val="Tahoma"/>
            <family val="2"/>
          </rPr>
          <t>LEIDY NAVAS:</t>
        </r>
        <r>
          <rPr>
            <sz val="9"/>
            <color indexed="81"/>
            <rFont val="Tahoma"/>
            <family val="2"/>
          </rPr>
          <t xml:space="preserve">
Se contesta glosa el 14/01/2021</t>
        </r>
      </text>
    </comment>
    <comment ref="Q4" authorId="0" shapeId="0">
      <text>
        <r>
          <rPr>
            <b/>
            <sz val="9"/>
            <color indexed="81"/>
            <rFont val="Tahoma"/>
            <family val="2"/>
          </rPr>
          <t>LEIDY NAVAS:</t>
        </r>
        <r>
          <rPr>
            <sz val="9"/>
            <color indexed="81"/>
            <rFont val="Tahoma"/>
            <family val="2"/>
          </rPr>
          <t xml:space="preserve">
Se contesta glosa 14/01/2021</t>
        </r>
      </text>
    </comment>
  </commentList>
</comments>
</file>

<file path=xl/sharedStrings.xml><?xml version="1.0" encoding="utf-8"?>
<sst xmlns="http://schemas.openxmlformats.org/spreadsheetml/2006/main" count="1107" uniqueCount="292">
  <si>
    <t>Entidad</t>
  </si>
  <si>
    <t xml:space="preserve">PREFIJO </t>
  </si>
  <si>
    <t>No. Factura</t>
  </si>
  <si>
    <t>F. Radicación</t>
  </si>
  <si>
    <t>Plazo</t>
  </si>
  <si>
    <t>F. Vencimiento</t>
  </si>
  <si>
    <t>Valor Factura</t>
  </si>
  <si>
    <t>Copagos</t>
  </si>
  <si>
    <t>Total Factura</t>
  </si>
  <si>
    <t>Retefuente</t>
  </si>
  <si>
    <t>Reteica</t>
  </si>
  <si>
    <t>Valor Glosa</t>
  </si>
  <si>
    <t>Valor Sustentado</t>
  </si>
  <si>
    <t>Valor no Sust.</t>
  </si>
  <si>
    <t>Valor a Cobrar</t>
  </si>
  <si>
    <t>Pagos Recibidos</t>
  </si>
  <si>
    <t>Saldo por Cobrar</t>
  </si>
  <si>
    <t>COMFENALCO VALLE</t>
  </si>
  <si>
    <t>FENE</t>
  </si>
  <si>
    <t>COMFENALCO PLAN COMPLEMENTARIO</t>
  </si>
  <si>
    <t>COMFENALCO VALLE PLAN COMPLEMENTARIO</t>
  </si>
  <si>
    <t xml:space="preserve"> ENTIDAD</t>
  </si>
  <si>
    <t>PrefijoFactura</t>
  </si>
  <si>
    <t>RETENCION</t>
  </si>
  <si>
    <t>AUTORIZACION</t>
  </si>
  <si>
    <t xml:space="preserve">NEUROFIC LTDA CENTRO NEUROFISIOLOGICA CL          </t>
  </si>
  <si>
    <t>B)Factura sin saldo ERP</t>
  </si>
  <si>
    <t>OK</t>
  </si>
  <si>
    <t>SI</t>
  </si>
  <si>
    <t>B)Factura sin saldo ERP/conciliar diferencia glosa aceptada</t>
  </si>
  <si>
    <t>IPS ACEPTA $ 43.368, SEGUN ACTA E CONCILIACION REALIZDA EL03 SEPTIEMBRE 2021 POR ELIZABETH FERNANDEZ Y LEIDY MARCEKLANAVAS,ELIZABETH FERNANDEZ</t>
  </si>
  <si>
    <t>B)Factura sin saldo ERP/conciliar diferencia valor de factura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</si>
  <si>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</si>
  <si>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</si>
  <si>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</si>
  <si>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</si>
  <si>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</si>
  <si>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</si>
  <si>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</si>
  <si>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</si>
  <si>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</si>
  <si>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</si>
  <si>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</si>
  <si>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ACEPTDA</t>
  </si>
  <si>
    <t>VALOR CRUZADO SASS</t>
  </si>
  <si>
    <t>SALDO SASS</t>
  </si>
  <si>
    <t>VALO CANCELADO SAP</t>
  </si>
  <si>
    <t>DOC COMPENSACION SAP</t>
  </si>
  <si>
    <t>FECHA COMPENSACION SAP</t>
  </si>
  <si>
    <t>VALOR TRANFERENCIA</t>
  </si>
  <si>
    <t>ENTIDAD RESPONSABLE PAGO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</si>
  <si>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</si>
  <si>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</si>
  <si>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</si>
  <si>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</si>
  <si>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</si>
  <si>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</si>
  <si>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</si>
  <si>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</si>
  <si>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</si>
  <si>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</si>
  <si>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</si>
  <si>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</si>
  <si>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FACTURA</t>
  </si>
  <si>
    <t>LLAVE</t>
  </si>
  <si>
    <t>FENE_3688</t>
  </si>
  <si>
    <t>800186901_FENE_3688</t>
  </si>
  <si>
    <t>FENE_3693</t>
  </si>
  <si>
    <t>800186901_FENE_3693</t>
  </si>
  <si>
    <t>FENE_3699</t>
  </si>
  <si>
    <t>800186901_FENE_3699</t>
  </si>
  <si>
    <t>FENE_3700</t>
  </si>
  <si>
    <t>800186901_FENE_3700</t>
  </si>
  <si>
    <t>FENE_3037</t>
  </si>
  <si>
    <t>800186901_FENE_3037</t>
  </si>
  <si>
    <t>FENE_3038</t>
  </si>
  <si>
    <t>800186901_FENE_3038</t>
  </si>
  <si>
    <t>FENE_4696</t>
  </si>
  <si>
    <t>800186901_FENE_4696</t>
  </si>
  <si>
    <t>FENE_4697</t>
  </si>
  <si>
    <t>800186901_FENE_4697</t>
  </si>
  <si>
    <t>FENE_4698</t>
  </si>
  <si>
    <t>800186901_FENE_4698</t>
  </si>
  <si>
    <t>FENE_4699</t>
  </si>
  <si>
    <t>800186901_FENE_4699</t>
  </si>
  <si>
    <t>FENE_4700</t>
  </si>
  <si>
    <t>800186901_FENE_4700</t>
  </si>
  <si>
    <t>FENE_4504</t>
  </si>
  <si>
    <t>800186901_FENE_4504</t>
  </si>
  <si>
    <t>FENE_4505</t>
  </si>
  <si>
    <t>800186901_FENE_4505</t>
  </si>
  <si>
    <t>FENE_4506</t>
  </si>
  <si>
    <t>800186901_FENE_4506</t>
  </si>
  <si>
    <t>FENE_4507</t>
  </si>
  <si>
    <t>800186901_FENE_4507</t>
  </si>
  <si>
    <t>FENE_4502</t>
  </si>
  <si>
    <t>800186901_FENE_4502</t>
  </si>
  <si>
    <t>FENE_4252</t>
  </si>
  <si>
    <t>800186901_FENE_4252</t>
  </si>
  <si>
    <t>FENE_4736</t>
  </si>
  <si>
    <t>800186901_FENE_4736</t>
  </si>
  <si>
    <t>FENE_4688</t>
  </si>
  <si>
    <t>800186901_FENE_4688</t>
  </si>
  <si>
    <t>FENE_4690</t>
  </si>
  <si>
    <t>800186901_FENE_4690</t>
  </si>
  <si>
    <t>FENE_4493</t>
  </si>
  <si>
    <t>800186901_FENE_4493</t>
  </si>
  <si>
    <t>FENE_4494</t>
  </si>
  <si>
    <t>800186901_FENE_4494</t>
  </si>
  <si>
    <t>FENE_4495</t>
  </si>
  <si>
    <t>800186901_FENE_4495</t>
  </si>
  <si>
    <t>FENE_4497</t>
  </si>
  <si>
    <t>800186901_FENE_4497</t>
  </si>
  <si>
    <t>FENE_4498</t>
  </si>
  <si>
    <t>800186901_FENE_4498</t>
  </si>
  <si>
    <t>FENE_4499</t>
  </si>
  <si>
    <t>800186901_FENE_4499</t>
  </si>
  <si>
    <t>FENE_4500</t>
  </si>
  <si>
    <t>800186901_FENE_4500</t>
  </si>
  <si>
    <t>FENE_4285</t>
  </si>
  <si>
    <t>800186901_FENE_4285</t>
  </si>
  <si>
    <t>FENE_4286</t>
  </si>
  <si>
    <t>800186901_FENE_4286</t>
  </si>
  <si>
    <t>FENE_4287</t>
  </si>
  <si>
    <t>800186901_FENE_4287</t>
  </si>
  <si>
    <t>FENE_4277</t>
  </si>
  <si>
    <t>800186901_FENE_4277</t>
  </si>
  <si>
    <t>FENE_4278</t>
  </si>
  <si>
    <t>800186901_FENE_4278</t>
  </si>
  <si>
    <t>FENE_4260</t>
  </si>
  <si>
    <t>800186901_FENE_4260</t>
  </si>
  <si>
    <t>FENE_4261</t>
  </si>
  <si>
    <t>800186901_FENE_4261</t>
  </si>
  <si>
    <t>FENE_4262</t>
  </si>
  <si>
    <t>800186901_FENE_4262</t>
  </si>
  <si>
    <t>FENE_3988</t>
  </si>
  <si>
    <t>800186901_FENE_3988</t>
  </si>
  <si>
    <t>FENE_3989</t>
  </si>
  <si>
    <t>800186901_FENE_3989</t>
  </si>
  <si>
    <t>FENE_3990</t>
  </si>
  <si>
    <t>800186901_FENE_3990</t>
  </si>
  <si>
    <t>FENE_4005</t>
  </si>
  <si>
    <t>800186901_FENE_4005</t>
  </si>
  <si>
    <t>FENE_3983</t>
  </si>
  <si>
    <t>800186901_FENE_3983</t>
  </si>
  <si>
    <t>FENE_3984</t>
  </si>
  <si>
    <t>800186901_FENE_3984</t>
  </si>
  <si>
    <t>FENE_3986</t>
  </si>
  <si>
    <t>800186901_FENE_3986</t>
  </si>
  <si>
    <t>FENE_3978</t>
  </si>
  <si>
    <t>800186901_FENE_3978</t>
  </si>
  <si>
    <t>FENE_3980</t>
  </si>
  <si>
    <t>800186901_FENE_3980</t>
  </si>
  <si>
    <t>FENE_3972</t>
  </si>
  <si>
    <t>800186901_FENE_3972</t>
  </si>
  <si>
    <t>FENE_3973</t>
  </si>
  <si>
    <t>800186901_FENE_3973</t>
  </si>
  <si>
    <t>FENE_3045</t>
  </si>
  <si>
    <t>800186901_FENE_3045</t>
  </si>
  <si>
    <t>FENE_3046</t>
  </si>
  <si>
    <t>800186901_FENE_3046</t>
  </si>
  <si>
    <t>FENE_3047</t>
  </si>
  <si>
    <t>800186901_FENE_3047</t>
  </si>
  <si>
    <t>FENE_3381</t>
  </si>
  <si>
    <t>800186901_FENE_3381</t>
  </si>
  <si>
    <t>FENE_4508</t>
  </si>
  <si>
    <t>800186901_FENE_4508</t>
  </si>
  <si>
    <t>FENE_4509</t>
  </si>
  <si>
    <t>800186901_FENE_4509</t>
  </si>
  <si>
    <t>FENE_4511</t>
  </si>
  <si>
    <t>800186901_FENE_4511</t>
  </si>
  <si>
    <t>FENE_4687</t>
  </si>
  <si>
    <t>800186901_FENE_4687</t>
  </si>
  <si>
    <t>FENE_4701</t>
  </si>
  <si>
    <t>800186901_FENE_4701</t>
  </si>
  <si>
    <t>FENE_4702</t>
  </si>
  <si>
    <t>800186901_FENE_4702</t>
  </si>
  <si>
    <t>FENE_4251</t>
  </si>
  <si>
    <t>800186901_FENE_4251</t>
  </si>
  <si>
    <t>FENE_4501</t>
  </si>
  <si>
    <t>800186901_FENE_4501</t>
  </si>
  <si>
    <t>FENE_4503</t>
  </si>
  <si>
    <t>800186901_FENE_4503</t>
  </si>
  <si>
    <t>FENE_4691</t>
  </si>
  <si>
    <t>800186901_FENE_4691</t>
  </si>
  <si>
    <t>FENE_4693</t>
  </si>
  <si>
    <t>800186901_FENE_4693</t>
  </si>
  <si>
    <t>FENE_4694</t>
  </si>
  <si>
    <t>800186901_FENE_4694</t>
  </si>
  <si>
    <t>FENE_4695</t>
  </si>
  <si>
    <t>800186901_FENE_4695</t>
  </si>
  <si>
    <t>FENE_827</t>
  </si>
  <si>
    <t>800186901_FENE_827</t>
  </si>
  <si>
    <t>FENE_828</t>
  </si>
  <si>
    <t>800186901_FENE_828</t>
  </si>
  <si>
    <t>FENE_883</t>
  </si>
  <si>
    <t>800186901_FENE_883</t>
  </si>
  <si>
    <t>FENE_2339</t>
  </si>
  <si>
    <t>800186901_FENE_2339</t>
  </si>
  <si>
    <t>FENE_2351</t>
  </si>
  <si>
    <t>800186901_FENE_2351</t>
  </si>
  <si>
    <t>FENE_2732</t>
  </si>
  <si>
    <t>800186901_FENE_2732</t>
  </si>
  <si>
    <t>FENE_2782</t>
  </si>
  <si>
    <t>800186901_FENE_2782</t>
  </si>
  <si>
    <t>FENE_2783</t>
  </si>
  <si>
    <t>800186901_FENE_2783</t>
  </si>
  <si>
    <t>FENE_2784</t>
  </si>
  <si>
    <t>800186901_FENE_2784</t>
  </si>
  <si>
    <t>FENE_2785</t>
  </si>
  <si>
    <t>800186901_FENE_2785</t>
  </si>
  <si>
    <t>FENE_3036</t>
  </si>
  <si>
    <t>800186901_FENE_3036</t>
  </si>
  <si>
    <t>FENE_3040</t>
  </si>
  <si>
    <t>800186901_FENE_3040</t>
  </si>
  <si>
    <t>FENE_3042</t>
  </si>
  <si>
    <t>800186901_FENE_3042</t>
  </si>
  <si>
    <t>FENE_3044</t>
  </si>
  <si>
    <t>800186901_FENE_3044</t>
  </si>
  <si>
    <t>FENE_3970</t>
  </si>
  <si>
    <t>800186901_FENE_3970</t>
  </si>
  <si>
    <t>FENE_3974</t>
  </si>
  <si>
    <t>800186901_FENE_3974</t>
  </si>
  <si>
    <t>FENE_3981</t>
  </si>
  <si>
    <t>800186901_FENE_3981</t>
  </si>
  <si>
    <t>FENE_3982</t>
  </si>
  <si>
    <t>800186901_FENE_3982</t>
  </si>
  <si>
    <t>FENE_3987</t>
  </si>
  <si>
    <t>800186901_FENE_3987</t>
  </si>
  <si>
    <t>FENE_4253</t>
  </si>
  <si>
    <t>800186901_FENE_4253</t>
  </si>
  <si>
    <t>FENE_4255</t>
  </si>
  <si>
    <t>800186901_FENE_4255</t>
  </si>
  <si>
    <t>FENE_4268</t>
  </si>
  <si>
    <t>800186901_FENE_4268</t>
  </si>
  <si>
    <t>FENE_4275</t>
  </si>
  <si>
    <t>800186901_FENE_4275</t>
  </si>
  <si>
    <t>FENE_4276</t>
  </si>
  <si>
    <t>800186901_FENE_4276</t>
  </si>
  <si>
    <t>FENE_4279</t>
  </si>
  <si>
    <t>800186901_FENE_4279</t>
  </si>
  <si>
    <t>FENE_4284</t>
  </si>
  <si>
    <t>800186901_FENE_4284</t>
  </si>
  <si>
    <t>FENE_4492</t>
  </si>
  <si>
    <t>800186901_FENE_4492</t>
  </si>
  <si>
    <t>TOTAL</t>
  </si>
  <si>
    <t>ESTADO EPS ENERO 24 DE ENERO DEL 2022</t>
  </si>
  <si>
    <t>POR PAGAR SAP</t>
  </si>
  <si>
    <t>DOCUEMNTO CONTABLE</t>
  </si>
  <si>
    <t>FUERA DE CIERRE</t>
  </si>
  <si>
    <t>NEUROFIC.XLS]CERRADAS</t>
  </si>
  <si>
    <t>NEUROFIC'!$I:$L;3;FALSO)</t>
  </si>
  <si>
    <t>12.01.2022</t>
  </si>
  <si>
    <t>30.09.2021</t>
  </si>
  <si>
    <t>31.07.2021</t>
  </si>
  <si>
    <t>FACTURA CORRIENTE</t>
  </si>
  <si>
    <t>FACTURA CANCELADA</t>
  </si>
  <si>
    <t>FACTURA PENDIENTE DE PROGRAMACIÓN DE PAGO</t>
  </si>
  <si>
    <t>GLOSA ACEPTADA POR LA IPS</t>
  </si>
  <si>
    <t>Etiquetas de fila</t>
  </si>
  <si>
    <t>Total general</t>
  </si>
  <si>
    <t>Cuenta de FACTURA</t>
  </si>
  <si>
    <t>Suma de SALDO FACT IPS</t>
  </si>
  <si>
    <t>Suma de POR PAGAR SAP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</si>
  <si>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</si>
  <si>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</si>
  <si>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</si>
  <si>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</si>
  <si>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</si>
  <si>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</si>
  <si>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</si>
  <si>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</si>
  <si>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</si>
  <si>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</si>
  <si>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</si>
  <si>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</si>
  <si>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</si>
  <si>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</si>
  <si>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</si>
  <si>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</si>
  <si>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</si>
  <si>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</si>
  <si>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</si>
  <si>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</si>
  <si>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</si>
  <si>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</si>
  <si>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</si>
  <si>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</si>
  <si>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ENERO 27 DE 2022</t>
  </si>
  <si>
    <t xml:space="preserve">Señores :NEUROFIC LTDA CENTRO NEUROFISIOLOGICA CL          </t>
  </si>
  <si>
    <t>NIT: 800186901</t>
  </si>
  <si>
    <t>A continuacion me permito remitir   nuestra respuesta al estado de cartera presentado en la fecha: 18/01/2022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</si>
</sst>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$&quot;\ * #,##0_-;\-&quot;$&quot;\ * #,##0_-;_-&quot;$&quot;\ * &quot;-&quot;_-;_-@_-"/>
    <numFmt numFmtId="165" formatCode="_-* #,##0.00_-;\-* #,##0.00_-;_-* &quot;-&quot;??_-;_-@_-"/>
    <numFmt numFmtId="166" formatCode="_-* #,##0_-;\-* #,##0_-;_-* &quot;-&quot;??_-;_-@_-"/>
    <numFmt numFmtId="167" formatCode="&quot;$&quot;\ #,##0;[Red]&quot;$&quot;\ #,##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SansSerif"/>
    </font>
    <font>
      <sz val="8"/>
      <color theme="1"/>
      <name val="Arial"/>
      <family val="2"/>
    </font>
    <font>
      <sz val="8"/>
      <color rgb="FF000000"/>
      <name val="Arial"/>
      <family val="2"/>
    </font>
    <font>
      <sz val="8"/>
      <color indexed="8"/>
      <name val="SansSerif"/>
    </font>
    <font>
      <sz val="8"/>
      <name val="SansSerif"/>
    </font>
    <font>
      <b/>
      <u/>
      <sz val="10"/>
      <color indexed="8"/>
      <name val="SansSerif"/>
    </font>
    <font>
      <sz val="10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0" borderId="0"/>
    <xf numFmtId="165" fontId="11" fillId="0" borderId="0" applyFont="0" applyFill="0" applyBorder="0" applyAlignment="0" applyProtection="0"/>
    <xf numFmtId="0" fontId="13" fillId="0" borderId="0"/>
    <xf numFmtId="165" fontId="13" fillId="0" borderId="0" applyNumberFormat="0" applyFill="0" applyBorder="0" applyAlignment="0" applyProtection="0"/>
  </cellStyleXfs>
  <cellXfs count="84">
    <xf numFmtId="0" fontId="0" fillId="0" borderId="0" xfId="0"/>
    <xf numFmtId="0" fontId="2" fillId="2" borderId="1" xfId="1" applyFont="1" applyFill="1" applyBorder="1" applyAlignment="1" applyProtection="1">
      <alignment horizontal="center" vertical="top" wrapText="1"/>
    </xf>
    <xf numFmtId="0" fontId="2" fillId="2" borderId="1" xfId="1" applyFont="1" applyFill="1" applyBorder="1" applyAlignment="1" applyProtection="1">
      <alignment horizontal="left" vertical="top" wrapText="1"/>
    </xf>
    <xf numFmtId="0" fontId="1" fillId="0" borderId="0" xfId="1"/>
    <xf numFmtId="0" fontId="3" fillId="0" borderId="2" xfId="1" applyFont="1" applyFill="1" applyBorder="1" applyAlignment="1">
      <alignment horizontal="center"/>
    </xf>
    <xf numFmtId="14" fontId="4" fillId="0" borderId="2" xfId="1" applyNumberFormat="1" applyFont="1" applyFill="1" applyBorder="1" applyAlignment="1">
      <alignment horizontal="center" vertical="top" wrapText="1"/>
    </xf>
    <xf numFmtId="3" fontId="4" fillId="0" borderId="2" xfId="1" applyNumberFormat="1" applyFont="1" applyFill="1" applyBorder="1" applyAlignment="1">
      <alignment horizontal="center" vertical="top" wrapText="1"/>
    </xf>
    <xf numFmtId="0" fontId="1" fillId="0" borderId="0" xfId="1" applyFill="1"/>
    <xf numFmtId="0" fontId="5" fillId="0" borderId="2" xfId="1" applyFont="1" applyFill="1" applyBorder="1" applyAlignment="1" applyProtection="1">
      <alignment horizontal="right" vertical="top" wrapText="1"/>
    </xf>
    <xf numFmtId="14" fontId="5" fillId="0" borderId="2" xfId="1" applyNumberFormat="1" applyFont="1" applyFill="1" applyBorder="1" applyAlignment="1" applyProtection="1">
      <alignment horizontal="right" vertical="top" wrapText="1"/>
    </xf>
    <xf numFmtId="3" fontId="5" fillId="0" borderId="2" xfId="1" applyNumberFormat="1" applyFont="1" applyFill="1" applyBorder="1" applyAlignment="1" applyProtection="1">
      <alignment horizontal="right" vertical="top" wrapText="1"/>
    </xf>
    <xf numFmtId="0" fontId="3" fillId="0" borderId="0" xfId="1" applyFont="1" applyBorder="1" applyAlignment="1">
      <alignment horizontal="center"/>
    </xf>
    <xf numFmtId="14" fontId="4" fillId="3" borderId="0" xfId="1" applyNumberFormat="1" applyFont="1" applyFill="1" applyBorder="1" applyAlignment="1">
      <alignment horizontal="center" vertical="top" wrapText="1"/>
    </xf>
    <xf numFmtId="0" fontId="5" fillId="2" borderId="0" xfId="1" applyFont="1" applyFill="1" applyBorder="1" applyAlignment="1" applyProtection="1">
      <alignment horizontal="right" vertical="top" wrapText="1"/>
    </xf>
    <xf numFmtId="14" fontId="5" fillId="2" borderId="0" xfId="1" applyNumberFormat="1" applyFont="1" applyFill="1" applyBorder="1" applyAlignment="1" applyProtection="1">
      <alignment horizontal="right" vertical="top" wrapText="1"/>
    </xf>
    <xf numFmtId="3" fontId="4" fillId="3" borderId="0" xfId="1" applyNumberFormat="1" applyFont="1" applyFill="1" applyBorder="1" applyAlignment="1">
      <alignment horizontal="center" vertical="top" wrapText="1"/>
    </xf>
    <xf numFmtId="3" fontId="5" fillId="2" borderId="0" xfId="1" applyNumberFormat="1" applyFont="1" applyFill="1" applyBorder="1" applyAlignment="1" applyProtection="1">
      <alignment horizontal="right" vertical="top" wrapText="1"/>
    </xf>
    <xf numFmtId="3" fontId="4" fillId="4" borderId="0" xfId="1" applyNumberFormat="1" applyFont="1" applyFill="1" applyBorder="1" applyAlignment="1">
      <alignment horizontal="center" vertical="top" wrapText="1"/>
    </xf>
    <xf numFmtId="3" fontId="5" fillId="0" borderId="0" xfId="1" applyNumberFormat="1" applyFont="1" applyFill="1" applyBorder="1" applyAlignment="1" applyProtection="1">
      <alignment horizontal="right" vertical="top" wrapText="1"/>
    </xf>
    <xf numFmtId="3" fontId="7" fillId="0" borderId="0" xfId="1" applyNumberFormat="1" applyFont="1" applyFill="1" applyBorder="1" applyAlignment="1" applyProtection="1">
      <alignment horizontal="right" vertical="top" wrapText="1"/>
    </xf>
    <xf numFmtId="3" fontId="8" fillId="0" borderId="0" xfId="1" applyNumberFormat="1" applyFont="1" applyFill="1"/>
    <xf numFmtId="3" fontId="1" fillId="0" borderId="0" xfId="1" applyNumberFormat="1" applyFill="1"/>
    <xf numFmtId="3" fontId="1" fillId="0" borderId="0" xfId="1" applyNumberFormat="1"/>
    <xf numFmtId="0" fontId="3" fillId="5" borderId="2" xfId="1" applyFont="1" applyFill="1" applyBorder="1" applyAlignment="1">
      <alignment horizontal="center"/>
    </xf>
    <xf numFmtId="14" fontId="4" fillId="5" borderId="2" xfId="1" applyNumberFormat="1" applyFont="1" applyFill="1" applyBorder="1" applyAlignment="1">
      <alignment horizontal="center" vertical="top" wrapText="1"/>
    </xf>
    <xf numFmtId="0" fontId="5" fillId="5" borderId="2" xfId="1" applyFont="1" applyFill="1" applyBorder="1" applyAlignment="1" applyProtection="1">
      <alignment horizontal="right" vertical="top" wrapText="1"/>
    </xf>
    <xf numFmtId="14" fontId="5" fillId="5" borderId="2" xfId="1" applyNumberFormat="1" applyFont="1" applyFill="1" applyBorder="1" applyAlignment="1" applyProtection="1">
      <alignment horizontal="right" vertical="top" wrapText="1"/>
    </xf>
    <xf numFmtId="3" fontId="4" fillId="5" borderId="2" xfId="1" applyNumberFormat="1" applyFont="1" applyFill="1" applyBorder="1" applyAlignment="1">
      <alignment horizontal="center" vertical="top" wrapText="1"/>
    </xf>
    <xf numFmtId="3" fontId="5" fillId="5" borderId="2" xfId="1" applyNumberFormat="1" applyFont="1" applyFill="1" applyBorder="1" applyAlignment="1" applyProtection="1">
      <alignment horizontal="right" vertical="top" wrapText="1"/>
    </xf>
    <xf numFmtId="3" fontId="5" fillId="5" borderId="1" xfId="1" applyNumberFormat="1" applyFont="1" applyFill="1" applyBorder="1" applyAlignment="1" applyProtection="1">
      <alignment horizontal="right" vertical="top" wrapText="1"/>
    </xf>
    <xf numFmtId="3" fontId="6" fillId="5" borderId="3" xfId="1" applyNumberFormat="1" applyFont="1" applyFill="1" applyBorder="1" applyAlignment="1" applyProtection="1">
      <alignment horizontal="right" vertical="top" wrapText="1"/>
    </xf>
    <xf numFmtId="3" fontId="6" fillId="5" borderId="2" xfId="1" applyNumberFormat="1" applyFont="1" applyFill="1" applyBorder="1" applyAlignment="1" applyProtection="1">
      <alignment horizontal="right" vertical="top" wrapText="1"/>
    </xf>
    <xf numFmtId="0" fontId="0" fillId="0" borderId="2" xfId="0" applyBorder="1"/>
    <xf numFmtId="14" fontId="0" fillId="0" borderId="2" xfId="0" applyNumberFormat="1" applyBorder="1"/>
    <xf numFmtId="0" fontId="0" fillId="6" borderId="2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166" fontId="0" fillId="0" borderId="2" xfId="2" applyNumberFormat="1" applyFont="1" applyBorder="1"/>
    <xf numFmtId="166" fontId="12" fillId="0" borderId="0" xfId="2" applyNumberFormat="1" applyFont="1"/>
    <xf numFmtId="0" fontId="1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14" fillId="0" borderId="0" xfId="3" applyFont="1"/>
    <xf numFmtId="0" fontId="14" fillId="0" borderId="4" xfId="3" applyFont="1" applyBorder="1" applyAlignment="1">
      <alignment horizontal="centerContinuous"/>
    </xf>
    <xf numFmtId="0" fontId="14" fillId="0" borderId="5" xfId="3" applyFont="1" applyBorder="1" applyAlignment="1">
      <alignment horizontal="centerContinuous"/>
    </xf>
    <xf numFmtId="0" fontId="15" fillId="0" borderId="4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5" fillId="0" borderId="5" xfId="3" applyFont="1" applyBorder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4" fillId="0" borderId="8" xfId="3" applyFont="1" applyBorder="1" applyAlignment="1">
      <alignment horizontal="centerContinuous"/>
    </xf>
    <xf numFmtId="0" fontId="14" fillId="0" borderId="9" xfId="3" applyFont="1" applyBorder="1" applyAlignment="1">
      <alignment horizontal="centerContinuous"/>
    </xf>
    <xf numFmtId="0" fontId="15" fillId="0" borderId="10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5" fillId="0" borderId="8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9" xfId="3" applyFont="1" applyBorder="1" applyAlignment="1">
      <alignment horizontal="centerContinuous" vertical="center"/>
    </xf>
    <xf numFmtId="0" fontId="15" fillId="0" borderId="14" xfId="3" applyFont="1" applyBorder="1" applyAlignment="1">
      <alignment horizontal="centerContinuous" vertical="center"/>
    </xf>
    <xf numFmtId="0" fontId="14" fillId="0" borderId="10" xfId="3" applyFont="1" applyBorder="1" applyAlignment="1">
      <alignment horizontal="centerContinuous"/>
    </xf>
    <xf numFmtId="0" fontId="14" fillId="0" borderId="12" xfId="3" applyFont="1" applyBorder="1" applyAlignment="1">
      <alignment horizontal="centerContinuous"/>
    </xf>
    <xf numFmtId="0" fontId="14" fillId="0" borderId="8" xfId="3" applyFont="1" applyBorder="1"/>
    <xf numFmtId="0" fontId="14" fillId="0" borderId="9" xfId="3" applyFont="1" applyBorder="1"/>
    <xf numFmtId="14" fontId="14" fillId="0" borderId="0" xfId="3" applyNumberFormat="1" applyFont="1"/>
    <xf numFmtId="14" fontId="14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0" fontId="15" fillId="0" borderId="0" xfId="3" applyFont="1"/>
    <xf numFmtId="164" fontId="15" fillId="0" borderId="0" xfId="3" applyNumberFormat="1" applyFont="1" applyAlignment="1">
      <alignment horizontal="right"/>
    </xf>
    <xf numFmtId="1" fontId="14" fillId="0" borderId="0" xfId="3" applyNumberFormat="1" applyFont="1" applyAlignment="1">
      <alignment horizontal="center"/>
    </xf>
    <xf numFmtId="167" fontId="14" fillId="0" borderId="0" xfId="3" applyNumberFormat="1" applyFont="1" applyAlignment="1">
      <alignment horizontal="right"/>
    </xf>
    <xf numFmtId="1" fontId="14" fillId="0" borderId="15" xfId="3" applyNumberFormat="1" applyFont="1" applyBorder="1" applyAlignment="1">
      <alignment horizontal="center"/>
    </xf>
    <xf numFmtId="167" fontId="14" fillId="0" borderId="15" xfId="3" applyNumberFormat="1" applyFont="1" applyBorder="1" applyAlignment="1">
      <alignment horizontal="right"/>
    </xf>
    <xf numFmtId="0" fontId="14" fillId="0" borderId="0" xfId="3" applyFont="1" applyAlignment="1">
      <alignment horizontal="center"/>
    </xf>
    <xf numFmtId="167" fontId="15" fillId="0" borderId="0" xfId="3" applyNumberFormat="1" applyFont="1" applyAlignment="1">
      <alignment horizontal="right"/>
    </xf>
    <xf numFmtId="1" fontId="14" fillId="0" borderId="11" xfId="3" applyNumberFormat="1" applyFont="1" applyBorder="1" applyAlignment="1">
      <alignment horizontal="center"/>
    </xf>
    <xf numFmtId="166" fontId="14" fillId="0" borderId="11" xfId="4" applyNumberFormat="1" applyFont="1" applyBorder="1" applyAlignment="1">
      <alignment horizontal="right"/>
    </xf>
    <xf numFmtId="0" fontId="14" fillId="0" borderId="16" xfId="3" applyFont="1" applyBorder="1" applyAlignment="1">
      <alignment horizontal="center"/>
    </xf>
    <xf numFmtId="167" fontId="14" fillId="0" borderId="16" xfId="3" applyNumberFormat="1" applyFont="1" applyBorder="1" applyAlignment="1">
      <alignment horizontal="right"/>
    </xf>
    <xf numFmtId="167" fontId="14" fillId="0" borderId="0" xfId="3" applyNumberFormat="1" applyFont="1"/>
    <xf numFmtId="167" fontId="14" fillId="0" borderId="11" xfId="3" applyNumberFormat="1" applyFont="1" applyBorder="1"/>
    <xf numFmtId="0" fontId="14" fillId="0" borderId="10" xfId="3" applyFont="1" applyBorder="1"/>
    <xf numFmtId="0" fontId="14" fillId="0" borderId="11" xfId="3" applyFont="1" applyBorder="1"/>
    <xf numFmtId="0" fontId="14" fillId="0" borderId="12" xfId="3" applyFont="1" applyBorder="1"/>
  </cellXfs>
  <cellStyles count="5">
    <cellStyle name="Millares" xfId="2" builtinId="3"/>
    <cellStyle name="Millares 2" xfId="4"/>
    <cellStyle name="Normal" xfId="0" builtinId="0"/>
    <cellStyle name="Normal 2" xfId="1"/>
    <cellStyle name="Normal 2 2" xfId="3"/>
  </cellStyles>
  <dxfs count="2"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="" xmlns:a16="http://schemas.microsoft.com/office/drawing/2014/main" id="{B652C50E-DA1C-477E-9D17-A4AA1D54E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uan Camilo Paez Ramirez" refreshedDate="44609.60225520833" createdVersion="7" refreshedVersion="5" minRefreshableVersion="3" recordCount="90">
  <cacheSource type="worksheet">
    <worksheetSource ref="A2:AO92" sheet="ESTADO DE CADA FACTURA"/>
  </cacheSource>
  <cacheFields count="41">
    <cacheField name="NIT IPS" numFmtId="0">
      <sharedItems containsSemiMixedTypes="0" containsString="0" containsNumber="1" containsInteger="1" minValue="800186901" maxValue="800186901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827" maxValue="4736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827" maxValue="4736"/>
    </cacheField>
    <cacheField name="DOC CONTABLE" numFmtId="0">
      <sharedItems containsString="0" containsBlank="1" containsNumber="1" containsInteger="1" minValue="1221655754" maxValue="1907764192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11-10T00:00:00" maxDate="2021-11-11T00:00:00"/>
    </cacheField>
    <cacheField name="VALOR FACT IPS" numFmtId="166">
      <sharedItems containsSemiMixedTypes="0" containsString="0" containsNumber="1" containsInteger="1" minValue="26000" maxValue="11310000"/>
    </cacheField>
    <cacheField name="SALDO FACT IPS" numFmtId="166">
      <sharedItems containsSemiMixedTypes="0" containsString="0" containsNumber="1" containsInteger="1" minValue="172" maxValue="9684700"/>
    </cacheField>
    <cacheField name="OBSERVACION SASS" numFmtId="0">
      <sharedItems/>
    </cacheField>
    <cacheField name="ESTADO EPS ENERO 24 DE ENERO DEL 2022" numFmtId="0">
      <sharedItems count="4">
        <s v="FACTURA CANCELADA"/>
        <s v="FACTURA CORRIENTE"/>
        <s v="FACTURA PENDIENTE DE PROGRAMACIÓN DE PAGO"/>
        <s v="GLOSA ACEPTADA POR LA IPS"/>
      </sharedItems>
    </cacheField>
    <cacheField name="POR PAGAR SAP" numFmtId="0">
      <sharedItems containsSemiMixedTypes="0" containsString="0" containsNumber="1" containsInteger="1" minValue="0" maxValue="8270966"/>
    </cacheField>
    <cacheField name="DOCUEMNTO CONTABLE" numFmtId="0">
      <sharedItems containsSemiMixedTypes="0" containsString="0" containsNumber="1" containsInteger="1" minValue="0" maxValue="1221865305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emiMixedTypes="0" containsString="0" containsNumber="1" containsInteger="1" minValue="23000" maxValue="10928800"/>
    </cacheField>
    <cacheField name="VALOR GLOSA ACEPTDA" numFmtId="166">
      <sharedItems containsSemiMixedTypes="0" containsString="0" containsNumber="1" containsInteger="1" minValue="0" maxValue="43368"/>
    </cacheField>
    <cacheField name="OBSERVACION GLOSA ACEPTADA" numFmtId="0">
      <sharedItems containsBlank="1"/>
    </cacheField>
    <cacheField name="VALOR CRUZADO SASS" numFmtId="166">
      <sharedItems containsSemiMixedTypes="0" containsString="0" containsNumber="1" containsInteger="1" minValue="23000" maxValue="10928800"/>
    </cacheField>
    <cacheField name="SALDO SASS" numFmtId="166">
      <sharedItems containsSemiMixedTypes="0" containsString="0" containsNumber="1" containsInteger="1" minValue="0" maxValue="0"/>
    </cacheField>
    <cacheField name="RETENCION" numFmtId="166">
      <sharedItems containsString="0" containsBlank="1" containsNumber="1" containsInteger="1" minValue="2860" maxValue="116296"/>
    </cacheField>
    <cacheField name="VALO CANCELADO SAP" numFmtId="0">
      <sharedItems containsSemiMixedTypes="0" containsString="0" containsNumber="1" minValue="0" maxValue="5572284"/>
    </cacheField>
    <cacheField name="DOC COMPENSACION SAP" numFmtId="0">
      <sharedItems containsSemiMixedTypes="0" containsString="0" containsNumber="1" containsInteger="1" minValue="0" maxValue="4800050471"/>
    </cacheField>
    <cacheField name="FECHA COMPENSACION SAP" numFmtId="0">
      <sharedItems containsDate="1" containsMixedTypes="1" minDate="1899-12-31T00:00:00" maxDate="2021-07-08T00:00:00"/>
    </cacheField>
    <cacheField name="VALOR TRANFERENCIA" numFmtId="0">
      <sharedItems containsBlank="1" containsMixedTypes="1" containsNumber="1" containsInteger="1" minValue="154043" maxValue="65904086"/>
    </cacheField>
    <cacheField name="AUTORIZACION" numFmtId="0">
      <sharedItems containsMixedTypes="1" containsNumber="1" containsInteger="1" minValue="200363068349011" maxValue="212843318354329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11-10T00:00:00" maxDate="2021-11-11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2"/>
    </cacheField>
    <cacheField name="F PROBABLE PAGO SASS" numFmtId="0">
      <sharedItems containsSemiMixedTypes="0" containsString="0" containsNumber="1" containsInteger="1" minValue="20210129" maxValue="20211230"/>
    </cacheField>
    <cacheField name="F RAD SASS" numFmtId="0">
      <sharedItems containsSemiMixedTypes="0" containsString="0" containsNumber="1" containsInteger="1" minValue="20210115" maxValue="20211207"/>
    </cacheField>
    <cacheField name="VALOR REPORTADO CRICULAR 030" numFmtId="0">
      <sharedItems containsSemiMixedTypes="0" containsString="0" containsNumber="1" containsInteger="1" minValue="23000" maxValue="10928800"/>
    </cacheField>
    <cacheField name="VALOR GLOSA ACEPTADA REPORTADO CIRCULAR 030" numFmtId="0">
      <sharedItems containsSemiMixedTypes="0" containsString="0" containsNumber="1" containsInteger="1" minValue="0" maxValue="43368"/>
    </cacheField>
    <cacheField name="F CORTE" numFmtId="0">
      <sharedItems containsSemiMixedTypes="0" containsString="0" containsNumber="1" containsInteger="1" minValue="20220124" maxValue="2022012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0">
  <r>
    <n v="800186901"/>
    <s v="NEUROFIC LTDA CENTRO NEUROFISIOLOGICA CL          "/>
    <s v="FENE"/>
    <n v="3688"/>
    <s v="FENE"/>
    <n v="3688"/>
    <m/>
    <s v="FENE_3688"/>
    <s v="800186901_FENE_3688"/>
    <d v="2021-07-12T00:00:00"/>
    <n v="520000"/>
    <n v="260000"/>
    <s v="B)Factura sin saldo ERP"/>
    <x v="0"/>
    <n v="0"/>
    <n v="0"/>
    <m/>
    <s v="OK"/>
    <n v="520000"/>
    <n v="0"/>
    <m/>
    <n v="520000"/>
    <n v="0"/>
    <m/>
    <n v="461084"/>
    <n v="2201166758"/>
    <s v="12.01.2022"/>
    <s v="NEUROFIC.XLS]CERRADAS"/>
    <s v="NEUROFIC'!$I:$L;3;FALSO)"/>
    <m/>
    <d v="2021-07-12T00:00:00"/>
    <m/>
    <n v="2"/>
    <m/>
    <s v="SI"/>
    <n v="2"/>
    <n v="20211001"/>
    <n v="20210917"/>
    <n v="520000"/>
    <n v="0"/>
    <n v="20220124"/>
  </r>
  <r>
    <n v="800186901"/>
    <s v="NEUROFIC LTDA CENTRO NEUROFISIOLOGICA CL          "/>
    <s v="FENE"/>
    <n v="3693"/>
    <s v="FENE"/>
    <n v="3693"/>
    <m/>
    <s v="FENE_3693"/>
    <s v="800186901_FENE_3693"/>
    <d v="2021-07-12T00:00:00"/>
    <n v="915408"/>
    <n v="40736"/>
    <s v="B)Factura sin saldo ERP"/>
    <x v="0"/>
    <n v="0"/>
    <n v="0"/>
    <m/>
    <s v="OK"/>
    <n v="915408"/>
    <n v="0"/>
    <m/>
    <n v="915408"/>
    <n v="0"/>
    <m/>
    <n v="814713"/>
    <n v="4800050471"/>
    <s v="30.09.2021"/>
    <m/>
    <n v="211463114294872"/>
    <m/>
    <d v="2021-07-12T00:00:00"/>
    <m/>
    <n v="2"/>
    <m/>
    <s v="SI"/>
    <n v="1"/>
    <n v="20210730"/>
    <n v="20210712"/>
    <n v="915408"/>
    <n v="0"/>
    <n v="20220124"/>
  </r>
  <r>
    <n v="800186901"/>
    <s v="NEUROFIC LTDA CENTRO NEUROFISIOLOGICA CL          "/>
    <s v="FENE"/>
    <n v="3699"/>
    <s v="FENE"/>
    <n v="3699"/>
    <m/>
    <s v="FENE_3699"/>
    <s v="800186901_FENE_3699"/>
    <d v="2021-07-12T00:00:00"/>
    <n v="75000"/>
    <n v="8010"/>
    <s v="B)Factura sin saldo ERP"/>
    <x v="0"/>
    <n v="0"/>
    <n v="0"/>
    <m/>
    <s v="OK"/>
    <n v="75000"/>
    <n v="0"/>
    <m/>
    <n v="75000"/>
    <n v="0"/>
    <m/>
    <n v="66750"/>
    <n v="4800050471"/>
    <s v="30.09.2021"/>
    <m/>
    <n v="211728517541616"/>
    <m/>
    <d v="2021-07-12T00:00:00"/>
    <m/>
    <n v="2"/>
    <m/>
    <s v="SI"/>
    <n v="1"/>
    <n v="20210730"/>
    <n v="20210712"/>
    <n v="75000"/>
    <n v="0"/>
    <n v="20220124"/>
  </r>
  <r>
    <n v="800186901"/>
    <s v="NEUROFIC LTDA CENTRO NEUROFISIOLOGICA CL          "/>
    <s v="FENE"/>
    <n v="3700"/>
    <s v="FENE"/>
    <n v="3700"/>
    <m/>
    <s v="FENE_3700"/>
    <s v="800186901_FENE_3700"/>
    <d v="2021-07-12T00:00:00"/>
    <n v="130000"/>
    <n v="55536"/>
    <s v="B)Factura sin saldo ERP"/>
    <x v="0"/>
    <n v="0"/>
    <n v="0"/>
    <m/>
    <s v="OK"/>
    <n v="130000"/>
    <n v="0"/>
    <m/>
    <n v="130000"/>
    <n v="0"/>
    <m/>
    <n v="115700"/>
    <n v="4800050471"/>
    <s v="30.09.2021"/>
    <m/>
    <n v="211598517308052"/>
    <m/>
    <d v="2021-07-12T00:00:00"/>
    <m/>
    <n v="2"/>
    <m/>
    <s v="SI"/>
    <n v="1"/>
    <n v="20210730"/>
    <n v="20210712"/>
    <n v="130000"/>
    <n v="0"/>
    <n v="20220124"/>
  </r>
  <r>
    <n v="800186901"/>
    <s v="NEUROFIC LTDA CENTRO NEUROFISIOLOGICA CL          "/>
    <s v="FENE"/>
    <n v="3037"/>
    <s v="FENE"/>
    <n v="3037"/>
    <m/>
    <s v="FENE_3037"/>
    <s v="800186901_FENE_3037"/>
    <d v="2021-05-11T00:00:00"/>
    <n v="26000"/>
    <n v="172"/>
    <s v="B)Factura sin saldo ERP"/>
    <x v="0"/>
    <n v="0"/>
    <n v="0"/>
    <m/>
    <s v="OK"/>
    <n v="26000"/>
    <n v="0"/>
    <m/>
    <n v="26000"/>
    <n v="0"/>
    <m/>
    <n v="23311.599999999999"/>
    <n v="4800049231"/>
    <s v="31.07.2021"/>
    <m/>
    <n v="210908523572130"/>
    <m/>
    <d v="2021-05-11T00:00:00"/>
    <m/>
    <n v="2"/>
    <m/>
    <s v="SI"/>
    <n v="1"/>
    <n v="20210530"/>
    <n v="20210511"/>
    <n v="26000"/>
    <n v="0"/>
    <n v="20220124"/>
  </r>
  <r>
    <n v="800186901"/>
    <s v="NEUROFIC LTDA CENTRO NEUROFISIOLOGICA CL          "/>
    <s v="FENE"/>
    <n v="3038"/>
    <s v="FENE"/>
    <n v="3038"/>
    <m/>
    <s v="FENE_3038"/>
    <s v="800186901_FENE_3038"/>
    <d v="2021-05-11T00:00:00"/>
    <n v="520000"/>
    <n v="3432"/>
    <s v="B)Factura sin saldo ERP"/>
    <x v="0"/>
    <n v="0"/>
    <n v="0"/>
    <m/>
    <s v="OK"/>
    <n v="520000"/>
    <n v="0"/>
    <m/>
    <n v="520000"/>
    <n v="0"/>
    <m/>
    <n v="466232"/>
    <n v="4800049231"/>
    <s v="31.07.2021"/>
    <m/>
    <n v="211048516396556"/>
    <m/>
    <d v="2021-05-11T00:00:00"/>
    <m/>
    <n v="2"/>
    <m/>
    <s v="SI"/>
    <n v="1"/>
    <n v="20210530"/>
    <n v="20210511"/>
    <n v="520000"/>
    <n v="0"/>
    <n v="20220124"/>
  </r>
  <r>
    <n v="800186901"/>
    <s v="NEUROFIC LTDA CENTRO NEUROFISIOLOGICA CL          "/>
    <s v="FENE"/>
    <n v="4696"/>
    <s v="FENE"/>
    <n v="4696"/>
    <m/>
    <s v="FENE_4696"/>
    <s v="800186901_FENE_4696"/>
    <d v="2021-11-10T00:00:00"/>
    <n v="397572"/>
    <n v="353839"/>
    <s v="B)Factura sin saldo ERP"/>
    <x v="1"/>
    <n v="0"/>
    <n v="0"/>
    <m/>
    <s v="OK"/>
    <n v="397572"/>
    <n v="0"/>
    <m/>
    <n v="397572"/>
    <n v="0"/>
    <m/>
    <n v="0"/>
    <n v="0"/>
    <n v="0"/>
    <m/>
    <n v="212568516527193"/>
    <m/>
    <d v="2021-11-10T00:00:00"/>
    <m/>
    <n v="2"/>
    <m/>
    <s v="SI"/>
    <n v="1"/>
    <n v="20211130"/>
    <n v="20211120"/>
    <n v="397572"/>
    <n v="0"/>
    <n v="20220124"/>
  </r>
  <r>
    <n v="800186901"/>
    <s v="NEUROFIC LTDA CENTRO NEUROFISIOLOGICA CL          "/>
    <s v="FENE"/>
    <n v="4697"/>
    <s v="FENE"/>
    <n v="4697"/>
    <m/>
    <s v="FENE_4697"/>
    <s v="800186901_FENE_4697"/>
    <d v="2021-11-10T00:00:00"/>
    <n v="26000"/>
    <n v="23140"/>
    <s v="B)Factura sin saldo ERP"/>
    <x v="1"/>
    <n v="0"/>
    <n v="0"/>
    <m/>
    <s v="OK"/>
    <n v="26000"/>
    <n v="0"/>
    <m/>
    <n v="26000"/>
    <n v="0"/>
    <m/>
    <n v="0"/>
    <n v="0"/>
    <n v="0"/>
    <m/>
    <n v="212748516489321"/>
    <m/>
    <d v="2021-11-10T00:00:00"/>
    <m/>
    <n v="2"/>
    <m/>
    <s v="SI"/>
    <n v="1"/>
    <n v="20211130"/>
    <n v="20211125"/>
    <n v="26000"/>
    <n v="0"/>
    <n v="20220124"/>
  </r>
  <r>
    <n v="800186901"/>
    <s v="NEUROFIC LTDA CENTRO NEUROFISIOLOGICA CL          "/>
    <s v="FENE"/>
    <n v="4698"/>
    <s v="FENE"/>
    <n v="4698"/>
    <m/>
    <s v="FENE_4698"/>
    <s v="800186901_FENE_4698"/>
    <d v="2021-11-10T00:00:00"/>
    <n v="520000"/>
    <n v="462800"/>
    <s v="B)Factura sin saldo ERP"/>
    <x v="1"/>
    <n v="0"/>
    <n v="0"/>
    <m/>
    <s v="OK"/>
    <n v="520000"/>
    <n v="0"/>
    <m/>
    <n v="520000"/>
    <n v="0"/>
    <m/>
    <n v="0"/>
    <n v="0"/>
    <n v="0"/>
    <m/>
    <n v="212828516711516"/>
    <m/>
    <d v="2021-11-10T00:00:00"/>
    <m/>
    <n v="2"/>
    <m/>
    <s v="SI"/>
    <n v="1"/>
    <n v="20211130"/>
    <n v="20211125"/>
    <n v="520000"/>
    <n v="0"/>
    <n v="20220124"/>
  </r>
  <r>
    <n v="800186901"/>
    <s v="NEUROFIC LTDA CENTRO NEUROFISIOLOGICA CL          "/>
    <s v="FENE"/>
    <n v="4699"/>
    <s v="FENE"/>
    <n v="4699"/>
    <m/>
    <s v="FENE_4699"/>
    <s v="800186901_FENE_4699"/>
    <d v="2021-11-10T00:00:00"/>
    <n v="915408"/>
    <n v="814713"/>
    <s v="B)Factura sin saldo ERP"/>
    <x v="1"/>
    <n v="0"/>
    <n v="0"/>
    <m/>
    <s v="OK"/>
    <n v="915408"/>
    <n v="0"/>
    <m/>
    <n v="915408"/>
    <n v="0"/>
    <m/>
    <n v="0"/>
    <n v="0"/>
    <n v="0"/>
    <m/>
    <n v="212393114371331"/>
    <m/>
    <d v="2021-11-10T00:00:00"/>
    <m/>
    <n v="2"/>
    <m/>
    <s v="SI"/>
    <n v="1"/>
    <n v="20211130"/>
    <n v="20211120"/>
    <n v="915408"/>
    <n v="0"/>
    <n v="20220124"/>
  </r>
  <r>
    <n v="800186901"/>
    <s v="NEUROFIC LTDA CENTRO NEUROFISIOLOGICA CL          "/>
    <s v="FENE"/>
    <n v="4700"/>
    <s v="FENE"/>
    <n v="4700"/>
    <m/>
    <s v="FENE_4700"/>
    <s v="800186901_FENE_4700"/>
    <d v="2021-11-10T00:00:00"/>
    <n v="52000"/>
    <n v="46280"/>
    <s v="B)Factura sin saldo ERP"/>
    <x v="1"/>
    <n v="0"/>
    <n v="0"/>
    <m/>
    <s v="OK"/>
    <n v="52000"/>
    <n v="0"/>
    <m/>
    <n v="52000"/>
    <n v="0"/>
    <m/>
    <n v="0"/>
    <n v="0"/>
    <n v="0"/>
    <m/>
    <n v="212843318354329"/>
    <m/>
    <d v="2021-11-10T00:00:00"/>
    <m/>
    <n v="2"/>
    <m/>
    <s v="SI"/>
    <n v="1"/>
    <n v="20211130"/>
    <n v="20211120"/>
    <n v="52000"/>
    <n v="0"/>
    <n v="20220124"/>
  </r>
  <r>
    <n v="800186901"/>
    <s v="NEUROFIC LTDA CENTRO NEUROFISIOLOGICA CL          "/>
    <s v="FENE"/>
    <n v="4504"/>
    <s v="FENE"/>
    <n v="4504"/>
    <m/>
    <s v="FENE_4504"/>
    <s v="800186901_FENE_4504"/>
    <d v="2021-10-12T00:00:00"/>
    <n v="122076"/>
    <n v="108647"/>
    <s v="B)Factura sin saldo ERP"/>
    <x v="1"/>
    <n v="0"/>
    <n v="0"/>
    <m/>
    <s v="OK"/>
    <n v="122076"/>
    <n v="0"/>
    <m/>
    <n v="122076"/>
    <n v="0"/>
    <m/>
    <n v="0"/>
    <n v="0"/>
    <n v="0"/>
    <m/>
    <n v="212113114560342"/>
    <m/>
    <d v="2021-10-12T00:00:00"/>
    <m/>
    <n v="2"/>
    <m/>
    <s v="SI"/>
    <n v="1"/>
    <n v="20211230"/>
    <n v="20211203"/>
    <n v="122076"/>
    <n v="0"/>
    <n v="20220124"/>
  </r>
  <r>
    <n v="800186901"/>
    <s v="NEUROFIC LTDA CENTRO NEUROFISIOLOGICA CL          "/>
    <s v="FENE"/>
    <n v="4505"/>
    <s v="FENE"/>
    <n v="4505"/>
    <m/>
    <s v="FENE_4505"/>
    <s v="800186901_FENE_4505"/>
    <d v="2021-10-12T00:00:00"/>
    <n v="86736"/>
    <n v="77195"/>
    <s v="B)Factura sin saldo ERP"/>
    <x v="1"/>
    <n v="0"/>
    <n v="0"/>
    <m/>
    <s v="OK"/>
    <n v="86736"/>
    <n v="0"/>
    <m/>
    <n v="86736"/>
    <n v="0"/>
    <m/>
    <n v="0"/>
    <n v="0"/>
    <n v="0"/>
    <m/>
    <n v="212438538609448"/>
    <m/>
    <d v="2021-10-12T00:00:00"/>
    <m/>
    <n v="2"/>
    <m/>
    <s v="SI"/>
    <n v="1"/>
    <n v="20211230"/>
    <n v="20211203"/>
    <n v="86736"/>
    <n v="0"/>
    <n v="20220124"/>
  </r>
  <r>
    <n v="800186901"/>
    <s v="NEUROFIC LTDA CENTRO NEUROFISIOLOGICA CL          "/>
    <s v="FENE"/>
    <n v="4506"/>
    <s v="FENE"/>
    <n v="4506"/>
    <m/>
    <s v="FENE_4506"/>
    <s v="800186901_FENE_4506"/>
    <d v="2021-10-12T00:00:00"/>
    <n v="122076"/>
    <n v="108647"/>
    <s v="B)Factura sin saldo ERP"/>
    <x v="2"/>
    <n v="107842"/>
    <n v="1221861669"/>
    <m/>
    <s v="OK"/>
    <n v="122076"/>
    <n v="0"/>
    <m/>
    <n v="122076"/>
    <n v="0"/>
    <m/>
    <n v="0"/>
    <n v="0"/>
    <n v="0"/>
    <m/>
    <n v="212493114271310"/>
    <m/>
    <d v="2021-10-12T00:00:00"/>
    <m/>
    <n v="2"/>
    <m/>
    <s v="SI"/>
    <n v="1"/>
    <n v="20211230"/>
    <n v="20211207"/>
    <n v="122076"/>
    <n v="0"/>
    <n v="20220124"/>
  </r>
  <r>
    <n v="800186901"/>
    <s v="NEUROFIC LTDA CENTRO NEUROFISIOLOGICA CL          "/>
    <s v="FENE"/>
    <n v="4507"/>
    <s v="FENE"/>
    <n v="4507"/>
    <m/>
    <s v="FENE_4507"/>
    <s v="800186901_FENE_4507"/>
    <d v="2021-10-12T00:00:00"/>
    <n v="260000"/>
    <n v="231400"/>
    <s v="B)Factura sin saldo ERP"/>
    <x v="1"/>
    <n v="0"/>
    <n v="0"/>
    <m/>
    <s v="OK"/>
    <n v="260000"/>
    <n v="0"/>
    <m/>
    <n v="260000"/>
    <n v="0"/>
    <m/>
    <n v="0"/>
    <n v="0"/>
    <n v="0"/>
    <m/>
    <n v="212698516346404"/>
    <m/>
    <d v="2021-10-12T00:00:00"/>
    <m/>
    <n v="2"/>
    <m/>
    <s v="SI"/>
    <n v="1"/>
    <n v="20211230"/>
    <n v="20211203"/>
    <n v="260000"/>
    <n v="0"/>
    <n v="20220124"/>
  </r>
  <r>
    <n v="800186901"/>
    <s v="NEUROFIC LTDA CENTRO NEUROFISIOLOGICA CL          "/>
    <s v="FENE"/>
    <n v="4502"/>
    <s v="FENE"/>
    <n v="4502"/>
    <m/>
    <s v="FENE_4502"/>
    <s v="800186901_FENE_4502"/>
    <d v="2021-10-12T00:00:00"/>
    <n v="1560000"/>
    <n v="1388400"/>
    <s v="B)Factura sin saldo ERP"/>
    <x v="2"/>
    <n v="1378104"/>
    <n v="1221861668"/>
    <m/>
    <s v="OK"/>
    <n v="1560000"/>
    <n v="0"/>
    <m/>
    <n v="1560000"/>
    <n v="0"/>
    <m/>
    <n v="0"/>
    <n v="0"/>
    <n v="0"/>
    <m/>
    <n v="212313114289738"/>
    <m/>
    <d v="2021-10-12T00:00:00"/>
    <m/>
    <n v="2"/>
    <m/>
    <s v="SI"/>
    <n v="1"/>
    <n v="20211230"/>
    <n v="20211207"/>
    <n v="1560000"/>
    <n v="0"/>
    <n v="20220124"/>
  </r>
  <r>
    <n v="800186901"/>
    <s v="NEUROFIC LTDA CENTRO NEUROFISIOLOGICA CL          "/>
    <s v="FENE"/>
    <n v="4252"/>
    <s v="FENE"/>
    <n v="4252"/>
    <m/>
    <s v="FENE_4252"/>
    <s v="800186901_FENE_4252"/>
    <d v="2021-09-14T00:00:00"/>
    <n v="56576"/>
    <n v="50352"/>
    <s v="B)Factura sin saldo ERP"/>
    <x v="2"/>
    <n v="49980"/>
    <n v="1221865295"/>
    <m/>
    <s v="OK"/>
    <n v="56576"/>
    <n v="0"/>
    <m/>
    <n v="56576"/>
    <n v="0"/>
    <m/>
    <n v="0"/>
    <n v="0"/>
    <n v="0"/>
    <m/>
    <n v="212433318439063"/>
    <m/>
    <d v="2021-09-14T00:00:00"/>
    <m/>
    <n v="2"/>
    <m/>
    <s v="SI"/>
    <n v="1"/>
    <n v="20210930"/>
    <n v="20210919"/>
    <n v="56576"/>
    <n v="0"/>
    <n v="20220124"/>
  </r>
  <r>
    <n v="800186901"/>
    <s v="NEUROFIC LTDA CENTRO NEUROFISIOLOGICA CL          "/>
    <s v="FENE"/>
    <n v="4736"/>
    <s v="FENE"/>
    <n v="4736"/>
    <m/>
    <s v="FENE_4736"/>
    <s v="800186901_FENE_4736"/>
    <d v="2021-11-10T00:00:00"/>
    <n v="248472"/>
    <n v="221140"/>
    <s v="B)Factura sin saldo ERP"/>
    <x v="1"/>
    <n v="0"/>
    <n v="0"/>
    <m/>
    <s v="OK"/>
    <n v="248472"/>
    <n v="0"/>
    <m/>
    <n v="248472"/>
    <n v="0"/>
    <m/>
    <n v="0"/>
    <n v="0"/>
    <n v="0"/>
    <m/>
    <n v="212803318525574"/>
    <m/>
    <d v="2021-11-10T00:00:00"/>
    <m/>
    <n v="2"/>
    <m/>
    <s v="SI"/>
    <n v="1"/>
    <n v="20211130"/>
    <n v="20211120"/>
    <n v="248472"/>
    <n v="0"/>
    <n v="20220124"/>
  </r>
  <r>
    <n v="800186901"/>
    <s v="NEUROFIC LTDA CENTRO NEUROFISIOLOGICA CL          "/>
    <s v="FENE"/>
    <n v="4688"/>
    <s v="FENE"/>
    <n v="4688"/>
    <m/>
    <s v="FENE_4688"/>
    <s v="800186901_FENE_4688"/>
    <d v="2021-11-10T00:00:00"/>
    <n v="3120000"/>
    <n v="2776800"/>
    <s v="B)Factura sin saldo ERP"/>
    <x v="1"/>
    <n v="0"/>
    <n v="0"/>
    <m/>
    <s v="OK"/>
    <n v="3120000"/>
    <n v="0"/>
    <m/>
    <n v="3120000"/>
    <n v="0"/>
    <m/>
    <n v="0"/>
    <n v="0"/>
    <n v="0"/>
    <m/>
    <n v="212768516507768"/>
    <m/>
    <d v="2021-11-10T00:00:00"/>
    <m/>
    <n v="2"/>
    <m/>
    <s v="SI"/>
    <n v="1"/>
    <n v="20211130"/>
    <n v="20211120"/>
    <n v="3120000"/>
    <n v="0"/>
    <n v="20220124"/>
  </r>
  <r>
    <n v="800186901"/>
    <s v="NEUROFIC LTDA CENTRO NEUROFISIOLOGICA CL          "/>
    <s v="FENE"/>
    <n v="4690"/>
    <s v="FENE"/>
    <n v="4690"/>
    <m/>
    <s v="FENE_4690"/>
    <s v="800186901_FENE_4690"/>
    <d v="2021-11-10T00:00:00"/>
    <n v="457704"/>
    <n v="407356"/>
    <s v="B)Factura sin saldo ERP"/>
    <x v="1"/>
    <n v="0"/>
    <n v="0"/>
    <m/>
    <s v="OK"/>
    <n v="457704"/>
    <n v="0"/>
    <m/>
    <n v="457704"/>
    <n v="0"/>
    <m/>
    <n v="0"/>
    <n v="0"/>
    <n v="0"/>
    <m/>
    <n v="212388516305368"/>
    <m/>
    <d v="2021-11-10T00:00:00"/>
    <m/>
    <n v="2"/>
    <m/>
    <s v="SI"/>
    <n v="1"/>
    <n v="20211130"/>
    <n v="20211120"/>
    <n v="457704"/>
    <n v="0"/>
    <n v="20220124"/>
  </r>
  <r>
    <n v="800186901"/>
    <s v="NEUROFIC LTDA CENTRO NEUROFISIOLOGICA CL          "/>
    <s v="FENE"/>
    <n v="4493"/>
    <s v="FENE"/>
    <n v="4493"/>
    <m/>
    <s v="FENE_4493"/>
    <s v="800186901_FENE_4493"/>
    <d v="2021-10-12T00:00:00"/>
    <n v="140000"/>
    <n v="124600"/>
    <s v="B)Factura sin saldo ERP"/>
    <x v="2"/>
    <n v="123676"/>
    <n v="1221861670"/>
    <m/>
    <s v="OK"/>
    <n v="140000"/>
    <n v="0"/>
    <m/>
    <n v="140000"/>
    <n v="0"/>
    <m/>
    <n v="0"/>
    <n v="0"/>
    <n v="0"/>
    <m/>
    <n v="211763114306840"/>
    <m/>
    <d v="2021-10-12T00:00:00"/>
    <m/>
    <n v="2"/>
    <m/>
    <s v="SI"/>
    <n v="1"/>
    <n v="20211230"/>
    <n v="20211207"/>
    <n v="140000"/>
    <n v="0"/>
    <n v="20220124"/>
  </r>
  <r>
    <n v="800186901"/>
    <s v="NEUROFIC LTDA CENTRO NEUROFISIOLOGICA CL          "/>
    <s v="FENE"/>
    <n v="4494"/>
    <s v="FENE"/>
    <n v="4494"/>
    <m/>
    <s v="FENE_4494"/>
    <s v="800186901_FENE_4494"/>
    <d v="2021-10-12T00:00:00"/>
    <n v="1820000"/>
    <n v="1619800"/>
    <s v="B)Factura sin saldo ERP"/>
    <x v="1"/>
    <n v="0"/>
    <n v="0"/>
    <m/>
    <s v="OK"/>
    <n v="1820000"/>
    <n v="0"/>
    <m/>
    <n v="1820000"/>
    <n v="0"/>
    <m/>
    <n v="0"/>
    <n v="0"/>
    <n v="0"/>
    <m/>
    <n v="212468516021644"/>
    <m/>
    <d v="2021-10-12T00:00:00"/>
    <m/>
    <n v="2"/>
    <m/>
    <s v="SI"/>
    <n v="1"/>
    <n v="20211230"/>
    <n v="20211203"/>
    <n v="1820000"/>
    <n v="0"/>
    <n v="20220124"/>
  </r>
  <r>
    <n v="800186901"/>
    <s v="NEUROFIC LTDA CENTRO NEUROFISIOLOGICA CL          "/>
    <s v="FENE"/>
    <n v="4495"/>
    <s v="FENE"/>
    <n v="4495"/>
    <m/>
    <s v="FENE_4495"/>
    <s v="800186901_FENE_4495"/>
    <d v="2021-10-12T00:00:00"/>
    <n v="520000"/>
    <n v="462800"/>
    <s v="B)Factura sin saldo ERP"/>
    <x v="2"/>
    <n v="459368"/>
    <n v="1221861665"/>
    <m/>
    <s v="OK"/>
    <n v="520000"/>
    <n v="0"/>
    <m/>
    <n v="520000"/>
    <n v="0"/>
    <m/>
    <n v="0"/>
    <n v="0"/>
    <n v="0"/>
    <m/>
    <n v="212468516112242"/>
    <m/>
    <d v="2021-10-12T00:00:00"/>
    <m/>
    <n v="2"/>
    <m/>
    <s v="SI"/>
    <n v="1"/>
    <n v="20211230"/>
    <n v="20211207"/>
    <n v="520000"/>
    <n v="0"/>
    <n v="20220124"/>
  </r>
  <r>
    <n v="800186901"/>
    <s v="NEUROFIC LTDA CENTRO NEUROFISIOLOGICA CL          "/>
    <s v="FENE"/>
    <n v="4497"/>
    <s v="FENE"/>
    <n v="4497"/>
    <m/>
    <s v="FENE_4497"/>
    <s v="800186901_FENE_4497"/>
    <d v="2021-10-12T00:00:00"/>
    <n v="78000"/>
    <n v="69420"/>
    <s v="B)Factura sin saldo ERP"/>
    <x v="2"/>
    <n v="68905"/>
    <n v="1221861666"/>
    <m/>
    <s v="OK"/>
    <n v="78000"/>
    <n v="0"/>
    <m/>
    <n v="78000"/>
    <n v="0"/>
    <m/>
    <n v="0"/>
    <n v="0"/>
    <n v="0"/>
    <m/>
    <n v="212458524511730"/>
    <m/>
    <d v="2021-10-12T00:00:00"/>
    <m/>
    <n v="2"/>
    <m/>
    <s v="SI"/>
    <n v="1"/>
    <n v="20211230"/>
    <n v="20211207"/>
    <n v="78000"/>
    <n v="0"/>
    <n v="20220124"/>
  </r>
  <r>
    <n v="800186901"/>
    <s v="NEUROFIC LTDA CENTRO NEUROFISIOLOGICA CL          "/>
    <s v="FENE"/>
    <n v="4498"/>
    <s v="FENE"/>
    <n v="4498"/>
    <m/>
    <s v="FENE_4498"/>
    <s v="800186901_FENE_4498"/>
    <d v="2021-10-12T00:00:00"/>
    <n v="104000"/>
    <n v="92560"/>
    <s v="B)Factura sin saldo ERP"/>
    <x v="1"/>
    <n v="0"/>
    <n v="0"/>
    <m/>
    <s v="OK"/>
    <n v="104000"/>
    <n v="0"/>
    <m/>
    <n v="104000"/>
    <n v="0"/>
    <m/>
    <n v="0"/>
    <n v="0"/>
    <n v="0"/>
    <m/>
    <n v="212448516099645"/>
    <m/>
    <d v="2021-10-12T00:00:00"/>
    <m/>
    <n v="2"/>
    <m/>
    <s v="SI"/>
    <n v="1"/>
    <n v="20211230"/>
    <n v="20211203"/>
    <n v="104000"/>
    <n v="0"/>
    <n v="20220124"/>
  </r>
  <r>
    <n v="800186901"/>
    <s v="NEUROFIC LTDA CENTRO NEUROFISIOLOGICA CL          "/>
    <s v="FENE"/>
    <n v="4499"/>
    <s v="FENE"/>
    <n v="4499"/>
    <m/>
    <s v="FENE_4499"/>
    <s v="800186901_FENE_4499"/>
    <d v="2021-10-12T00:00:00"/>
    <n v="78000"/>
    <n v="69420"/>
    <s v="B)Factura sin saldo ERP"/>
    <x v="2"/>
    <n v="68905"/>
    <n v="1221861667"/>
    <m/>
    <s v="OK"/>
    <n v="78000"/>
    <n v="0"/>
    <m/>
    <n v="78000"/>
    <n v="0"/>
    <m/>
    <n v="0"/>
    <n v="0"/>
    <n v="0"/>
    <m/>
    <n v="212178552581135"/>
    <m/>
    <d v="2021-10-12T00:00:00"/>
    <m/>
    <n v="2"/>
    <m/>
    <s v="SI"/>
    <n v="1"/>
    <n v="20211230"/>
    <n v="20211207"/>
    <n v="78000"/>
    <n v="0"/>
    <n v="20220124"/>
  </r>
  <r>
    <n v="800186901"/>
    <s v="NEUROFIC LTDA CENTRO NEUROFISIOLOGICA CL          "/>
    <s v="FENE"/>
    <n v="4500"/>
    <s v="FENE"/>
    <n v="4500"/>
    <m/>
    <s v="FENE_4500"/>
    <s v="800186901_FENE_4500"/>
    <d v="2021-10-12T00:00:00"/>
    <n v="457704"/>
    <n v="407356"/>
    <s v="B)Factura sin saldo ERP"/>
    <x v="1"/>
    <n v="0"/>
    <n v="0"/>
    <m/>
    <s v="OK"/>
    <n v="457704"/>
    <n v="0"/>
    <m/>
    <n v="457704"/>
    <n v="0"/>
    <m/>
    <n v="0"/>
    <n v="0"/>
    <n v="0"/>
    <m/>
    <n v="212118516318669"/>
    <m/>
    <d v="2021-10-12T00:00:00"/>
    <m/>
    <n v="2"/>
    <m/>
    <s v="SI"/>
    <n v="1"/>
    <n v="20211230"/>
    <n v="20211203"/>
    <n v="457704"/>
    <n v="0"/>
    <n v="20220124"/>
  </r>
  <r>
    <n v="800186901"/>
    <s v="NEUROFIC LTDA CENTRO NEUROFISIOLOGICA CL          "/>
    <s v="FENE"/>
    <n v="4285"/>
    <s v="FENE"/>
    <n v="4285"/>
    <m/>
    <s v="FENE_4285"/>
    <s v="800186901_FENE_4285"/>
    <d v="2021-09-14T00:00:00"/>
    <n v="2640000"/>
    <n v="2349600"/>
    <s v="B)Factura sin saldo ERP"/>
    <x v="2"/>
    <n v="2332176"/>
    <n v="1221865298"/>
    <m/>
    <s v="OK"/>
    <n v="2640000"/>
    <n v="0"/>
    <m/>
    <n v="2640000"/>
    <n v="0"/>
    <m/>
    <n v="0"/>
    <n v="0"/>
    <n v="0"/>
    <m/>
    <n v="212368516654802"/>
    <m/>
    <d v="2021-09-14T00:00:00"/>
    <m/>
    <n v="2"/>
    <m/>
    <s v="SI"/>
    <n v="1"/>
    <n v="20210930"/>
    <n v="20210919"/>
    <n v="2640000"/>
    <n v="0"/>
    <n v="20220124"/>
  </r>
  <r>
    <n v="800186901"/>
    <s v="NEUROFIC LTDA CENTRO NEUROFISIOLOGICA CL          "/>
    <s v="FENE"/>
    <n v="4286"/>
    <s v="FENE"/>
    <n v="4286"/>
    <m/>
    <s v="FENE_4286"/>
    <s v="800186901_FENE_4286"/>
    <d v="2021-09-14T00:00:00"/>
    <n v="1430000"/>
    <n v="1272700"/>
    <s v="B)Factura sin saldo ERP"/>
    <x v="2"/>
    <n v="1263262"/>
    <n v="1221800551"/>
    <m/>
    <s v="OK"/>
    <n v="1430000"/>
    <n v="0"/>
    <m/>
    <n v="1430000"/>
    <n v="0"/>
    <m/>
    <n v="0"/>
    <n v="0"/>
    <n v="0"/>
    <m/>
    <n v="211133080297483"/>
    <m/>
    <d v="2021-09-14T00:00:00"/>
    <m/>
    <n v="2"/>
    <m/>
    <s v="SI"/>
    <n v="1"/>
    <n v="20210930"/>
    <n v="20210922"/>
    <n v="1430000"/>
    <n v="0"/>
    <n v="20220124"/>
  </r>
  <r>
    <n v="800186901"/>
    <s v="NEUROFIC LTDA CENTRO NEUROFISIOLOGICA CL          "/>
    <s v="FENE"/>
    <n v="4287"/>
    <s v="FENE"/>
    <n v="4287"/>
    <m/>
    <s v="FENE_4287"/>
    <s v="800186901_FENE_4287"/>
    <d v="2021-09-14T00:00:00"/>
    <n v="260000"/>
    <n v="231400"/>
    <s v="B)Factura sin saldo ERP"/>
    <x v="2"/>
    <n v="229684"/>
    <n v="1221800552"/>
    <m/>
    <s v="OK"/>
    <n v="260000"/>
    <n v="0"/>
    <m/>
    <n v="260000"/>
    <n v="0"/>
    <m/>
    <n v="0"/>
    <n v="0"/>
    <n v="0"/>
    <m/>
    <n v="210478516835288"/>
    <m/>
    <d v="2021-09-14T00:00:00"/>
    <m/>
    <n v="2"/>
    <m/>
    <s v="SI"/>
    <n v="1"/>
    <n v="20210930"/>
    <n v="20210922"/>
    <n v="260000"/>
    <n v="0"/>
    <n v="20220124"/>
  </r>
  <r>
    <n v="800186901"/>
    <s v="NEUROFIC LTDA CENTRO NEUROFISIOLOGICA CL          "/>
    <s v="FENE"/>
    <n v="4277"/>
    <s v="FENE"/>
    <n v="4277"/>
    <m/>
    <s v="FENE_4277"/>
    <s v="800186901_FENE_4277"/>
    <d v="2021-09-14T00:00:00"/>
    <n v="457704"/>
    <n v="407356"/>
    <s v="B)Factura sin saldo ERP"/>
    <x v="2"/>
    <n v="404336"/>
    <n v="1221865301"/>
    <m/>
    <s v="OK"/>
    <n v="457704"/>
    <n v="0"/>
    <m/>
    <n v="457704"/>
    <n v="0"/>
    <m/>
    <n v="0"/>
    <n v="0"/>
    <n v="0"/>
    <m/>
    <n v="211833114638241"/>
    <m/>
    <d v="2021-09-14T00:00:00"/>
    <m/>
    <n v="2"/>
    <m/>
    <s v="SI"/>
    <n v="1"/>
    <n v="20210930"/>
    <n v="20210919"/>
    <n v="457704"/>
    <n v="0"/>
    <n v="20220124"/>
  </r>
  <r>
    <n v="800186901"/>
    <s v="NEUROFIC LTDA CENTRO NEUROFISIOLOGICA CL          "/>
    <s v="FENE"/>
    <n v="4278"/>
    <s v="FENE"/>
    <n v="4278"/>
    <m/>
    <s v="FENE_4278"/>
    <s v="800186901_FENE_4278"/>
    <d v="2021-09-14T00:00:00"/>
    <n v="457704"/>
    <n v="407356"/>
    <s v="B)Factura sin saldo ERP"/>
    <x v="2"/>
    <n v="404336"/>
    <n v="1221865302"/>
    <m/>
    <s v="OK"/>
    <n v="457704"/>
    <n v="0"/>
    <m/>
    <n v="457704"/>
    <n v="0"/>
    <m/>
    <n v="0"/>
    <n v="0"/>
    <n v="0"/>
    <m/>
    <n v="211553114431098"/>
    <m/>
    <d v="2021-09-14T00:00:00"/>
    <m/>
    <n v="2"/>
    <m/>
    <s v="SI"/>
    <n v="1"/>
    <n v="20210930"/>
    <n v="20210919"/>
    <n v="457704"/>
    <n v="0"/>
    <n v="20220124"/>
  </r>
  <r>
    <n v="800186901"/>
    <s v="NEUROFIC LTDA CENTRO NEUROFISIOLOGICA CL          "/>
    <s v="FENE"/>
    <n v="4260"/>
    <s v="FENE"/>
    <n v="4260"/>
    <m/>
    <s v="FENE_4260"/>
    <s v="800186901_FENE_4260"/>
    <d v="2021-09-14T00:00:00"/>
    <n v="104000"/>
    <n v="92560"/>
    <s v="B)Factura sin saldo ERP"/>
    <x v="2"/>
    <n v="91873"/>
    <n v="1221801342"/>
    <m/>
    <s v="OK"/>
    <n v="104000"/>
    <n v="0"/>
    <m/>
    <n v="104000"/>
    <n v="0"/>
    <m/>
    <n v="0"/>
    <n v="0"/>
    <n v="0"/>
    <m/>
    <n v="212168516355155"/>
    <m/>
    <d v="2021-09-14T00:00:00"/>
    <m/>
    <n v="2"/>
    <m/>
    <s v="SI"/>
    <n v="2"/>
    <n v="20211203"/>
    <n v="20211120"/>
    <n v="104000"/>
    <n v="0"/>
    <n v="20220124"/>
  </r>
  <r>
    <n v="800186901"/>
    <s v="NEUROFIC LTDA CENTRO NEUROFISIOLOGICA CL          "/>
    <s v="FENE"/>
    <n v="4261"/>
    <s v="FENE"/>
    <n v="4261"/>
    <m/>
    <s v="FENE_4261"/>
    <s v="800186901_FENE_4261"/>
    <d v="2021-09-14T00:00:00"/>
    <n v="520000"/>
    <n v="462800"/>
    <s v="B)Factura sin saldo ERP"/>
    <x v="2"/>
    <n v="459368"/>
    <n v="1221800553"/>
    <m/>
    <s v="OK"/>
    <n v="520000"/>
    <n v="0"/>
    <m/>
    <n v="520000"/>
    <n v="0"/>
    <m/>
    <n v="0"/>
    <n v="0"/>
    <n v="0"/>
    <m/>
    <n v="212168516106446"/>
    <m/>
    <d v="2021-09-14T00:00:00"/>
    <m/>
    <n v="2"/>
    <m/>
    <s v="SI"/>
    <n v="1"/>
    <n v="20210930"/>
    <n v="20210922"/>
    <n v="520000"/>
    <n v="0"/>
    <n v="20220124"/>
  </r>
  <r>
    <n v="800186901"/>
    <s v="NEUROFIC LTDA CENTRO NEUROFISIOLOGICA CL          "/>
    <s v="FENE"/>
    <n v="4262"/>
    <s v="FENE"/>
    <n v="4262"/>
    <m/>
    <s v="FENE_4262"/>
    <s v="800186901_FENE_4262"/>
    <d v="2021-09-14T00:00:00"/>
    <n v="2860000"/>
    <n v="2545400"/>
    <s v="B)Factura sin saldo ERP"/>
    <x v="2"/>
    <n v="2526524"/>
    <n v="1221865288"/>
    <m/>
    <s v="OK"/>
    <n v="2860000"/>
    <n v="0"/>
    <m/>
    <n v="2860000"/>
    <n v="0"/>
    <m/>
    <n v="0"/>
    <n v="0"/>
    <n v="0"/>
    <m/>
    <n v="212108516536765"/>
    <m/>
    <d v="2021-09-14T00:00:00"/>
    <m/>
    <n v="2"/>
    <m/>
    <s v="SI"/>
    <n v="1"/>
    <n v="20210930"/>
    <n v="20210919"/>
    <n v="2860000"/>
    <n v="0"/>
    <n v="20220124"/>
  </r>
  <r>
    <n v="800186901"/>
    <s v="NEUROFIC LTDA CENTRO NEUROFISIOLOGICA CL          "/>
    <s v="FENE"/>
    <n v="3988"/>
    <s v="FENE"/>
    <n v="3988"/>
    <m/>
    <s v="FENE_3988"/>
    <s v="800186901_FENE_3988"/>
    <d v="2021-08-13T00:00:00"/>
    <n v="4680000"/>
    <n v="4165200"/>
    <s v="B)Factura sin saldo ERP"/>
    <x v="2"/>
    <n v="4134312"/>
    <n v="1221865284"/>
    <m/>
    <s v="OK"/>
    <n v="4680000"/>
    <n v="0"/>
    <m/>
    <n v="4680000"/>
    <n v="0"/>
    <m/>
    <n v="0"/>
    <n v="0"/>
    <n v="0"/>
    <m/>
    <n v="211943114282503"/>
    <m/>
    <d v="2021-08-13T00:00:00"/>
    <m/>
    <n v="2"/>
    <m/>
    <s v="SI"/>
    <n v="1"/>
    <n v="20210930"/>
    <n v="20210920"/>
    <n v="4680000"/>
    <n v="0"/>
    <n v="20220124"/>
  </r>
  <r>
    <n v="800186901"/>
    <s v="NEUROFIC LTDA CENTRO NEUROFISIOLOGICA CL          "/>
    <s v="FENE"/>
    <n v="3989"/>
    <s v="FENE"/>
    <n v="3989"/>
    <m/>
    <s v="FENE_3989"/>
    <s v="800186901_FENE_3989"/>
    <d v="2021-08-13T00:00:00"/>
    <n v="150000"/>
    <n v="133500"/>
    <s v="B)Factura sin saldo ERP"/>
    <x v="2"/>
    <n v="132510"/>
    <n v="1221865285"/>
    <m/>
    <s v="OK"/>
    <n v="150000"/>
    <n v="0"/>
    <m/>
    <n v="150000"/>
    <n v="0"/>
    <m/>
    <n v="0"/>
    <n v="0"/>
    <n v="0"/>
    <m/>
    <n v="211758516270605"/>
    <m/>
    <d v="2021-08-13T00:00:00"/>
    <m/>
    <n v="2"/>
    <m/>
    <s v="SI"/>
    <n v="1"/>
    <n v="20210930"/>
    <n v="20210920"/>
    <n v="150000"/>
    <n v="0"/>
    <n v="20220124"/>
  </r>
  <r>
    <n v="800186901"/>
    <s v="NEUROFIC LTDA CENTRO NEUROFISIOLOGICA CL          "/>
    <s v="FENE"/>
    <n v="3990"/>
    <s v="FENE"/>
    <n v="3990"/>
    <m/>
    <s v="FENE_3990"/>
    <s v="800186901_FENE_3990"/>
    <d v="2021-08-13T00:00:00"/>
    <n v="457704"/>
    <n v="407356"/>
    <s v="B)Factura sin saldo ERP"/>
    <x v="2"/>
    <n v="404336"/>
    <n v="1221865286"/>
    <m/>
    <s v="OK"/>
    <n v="457704"/>
    <n v="0"/>
    <m/>
    <n v="457704"/>
    <n v="0"/>
    <m/>
    <n v="0"/>
    <n v="0"/>
    <n v="0"/>
    <m/>
    <n v="211403114609089"/>
    <m/>
    <d v="2021-08-13T00:00:00"/>
    <m/>
    <n v="2"/>
    <m/>
    <s v="SI"/>
    <n v="1"/>
    <n v="20210930"/>
    <n v="20210920"/>
    <n v="457704"/>
    <n v="0"/>
    <n v="20220124"/>
  </r>
  <r>
    <n v="800186901"/>
    <s v="NEUROFIC LTDA CENTRO NEUROFISIOLOGICA CL          "/>
    <s v="FENE"/>
    <n v="4005"/>
    <s v="FENE"/>
    <n v="4005"/>
    <m/>
    <s v="FENE_4005"/>
    <s v="800186901_FENE_4005"/>
    <d v="2021-08-13T00:00:00"/>
    <n v="1560000"/>
    <n v="1388400"/>
    <s v="B)Factura sin saldo ERP"/>
    <x v="2"/>
    <n v="1378104"/>
    <n v="1221800547"/>
    <m/>
    <s v="OK"/>
    <n v="1560000"/>
    <n v="0"/>
    <m/>
    <n v="1560000"/>
    <n v="0"/>
    <m/>
    <n v="0"/>
    <n v="0"/>
    <n v="0"/>
    <m/>
    <n v="211468544518811"/>
    <m/>
    <d v="2021-08-13T00:00:00"/>
    <m/>
    <n v="2"/>
    <m/>
    <s v="SI"/>
    <n v="1"/>
    <n v="20210930"/>
    <n v="20210922"/>
    <n v="1560000"/>
    <n v="0"/>
    <n v="20220124"/>
  </r>
  <r>
    <n v="800186901"/>
    <s v="NEUROFIC LTDA CENTRO NEUROFISIOLOGICA CL          "/>
    <s v="FENE"/>
    <n v="3983"/>
    <s v="FENE"/>
    <n v="3983"/>
    <m/>
    <s v="FENE_3983"/>
    <s v="800186901_FENE_3983"/>
    <d v="2021-08-13T00:00:00"/>
    <n v="75000"/>
    <n v="66750"/>
    <s v="B)Factura sin saldo ERP"/>
    <x v="2"/>
    <n v="66255"/>
    <n v="1221800554"/>
    <m/>
    <s v="OK"/>
    <n v="75000"/>
    <n v="0"/>
    <m/>
    <n v="75000"/>
    <n v="0"/>
    <m/>
    <n v="0"/>
    <n v="0"/>
    <n v="0"/>
    <m/>
    <n v="211768549532864"/>
    <m/>
    <d v="2021-08-13T00:00:00"/>
    <m/>
    <n v="2"/>
    <m/>
    <s v="SI"/>
    <n v="1"/>
    <n v="20210930"/>
    <n v="20210922"/>
    <n v="75000"/>
    <n v="0"/>
    <n v="20220124"/>
  </r>
  <r>
    <n v="800186901"/>
    <s v="NEUROFIC LTDA CENTRO NEUROFISIOLOGICA CL          "/>
    <s v="FENE"/>
    <n v="3984"/>
    <s v="FENE"/>
    <n v="3984"/>
    <m/>
    <s v="FENE_3984"/>
    <s v="800186901_FENE_3984"/>
    <d v="2021-08-13T00:00:00"/>
    <n v="2340000"/>
    <n v="2082600"/>
    <s v="B)Factura sin saldo ERP"/>
    <x v="2"/>
    <n v="2067156"/>
    <n v="1221800555"/>
    <m/>
    <s v="OK"/>
    <n v="2340000"/>
    <n v="0"/>
    <m/>
    <n v="2340000"/>
    <n v="0"/>
    <m/>
    <n v="0"/>
    <n v="0"/>
    <n v="0"/>
    <m/>
    <n v="211553080392387"/>
    <m/>
    <d v="2021-08-13T00:00:00"/>
    <m/>
    <n v="2"/>
    <m/>
    <s v="SI"/>
    <n v="1"/>
    <n v="20210930"/>
    <n v="20210922"/>
    <n v="2340000"/>
    <n v="0"/>
    <n v="20220124"/>
  </r>
  <r>
    <n v="800186901"/>
    <s v="NEUROFIC LTDA CENTRO NEUROFISIOLOGICA CL          "/>
    <s v="FENE"/>
    <n v="3986"/>
    <s v="FENE"/>
    <n v="3986"/>
    <m/>
    <s v="FENE_3986"/>
    <s v="800186901_FENE_3986"/>
    <d v="2021-08-13T00:00:00"/>
    <n v="1003080"/>
    <n v="892741"/>
    <s v="B)Factura sin saldo ERP"/>
    <x v="2"/>
    <n v="853004"/>
    <n v="1221865287"/>
    <m/>
    <s v="OK"/>
    <n v="1003080"/>
    <n v="0"/>
    <m/>
    <n v="1003080"/>
    <n v="0"/>
    <m/>
    <n v="0"/>
    <n v="0"/>
    <n v="0"/>
    <m/>
    <n v="211828517314856"/>
    <m/>
    <d v="2021-08-13T00:00:00"/>
    <m/>
    <n v="2"/>
    <m/>
    <s v="SI"/>
    <n v="2"/>
    <n v="20211203"/>
    <n v="20211120"/>
    <n v="1003080"/>
    <n v="0"/>
    <n v="20220124"/>
  </r>
  <r>
    <n v="800186901"/>
    <s v="NEUROFIC LTDA CENTRO NEUROFISIOLOGICA CL          "/>
    <s v="FENE"/>
    <n v="3978"/>
    <s v="FENE"/>
    <n v="3978"/>
    <m/>
    <s v="FENE_3978"/>
    <s v="800186901_FENE_3978"/>
    <d v="2021-08-13T00:00:00"/>
    <n v="1300000"/>
    <n v="1157000"/>
    <s v="B)Factura sin saldo ERP"/>
    <x v="1"/>
    <n v="0"/>
    <n v="0"/>
    <m/>
    <s v="OK"/>
    <n v="1300000"/>
    <n v="0"/>
    <m/>
    <n v="1300000"/>
    <n v="0"/>
    <m/>
    <n v="0"/>
    <n v="0"/>
    <n v="0"/>
    <m/>
    <n v="211828516366766"/>
    <m/>
    <d v="2021-08-13T00:00:00"/>
    <m/>
    <n v="2"/>
    <m/>
    <s v="SI"/>
    <n v="1"/>
    <n v="20211230"/>
    <n v="20211201"/>
    <n v="1300000"/>
    <n v="0"/>
    <n v="20220124"/>
  </r>
  <r>
    <n v="800186901"/>
    <s v="NEUROFIC LTDA CENTRO NEUROFISIOLOGICA CL          "/>
    <s v="FENE"/>
    <n v="3980"/>
    <s v="FENE"/>
    <n v="3980"/>
    <m/>
    <s v="FENE_3980"/>
    <s v="800186901_FENE_3980"/>
    <d v="2021-08-13T00:00:00"/>
    <n v="1373112"/>
    <n v="1222069"/>
    <s v="B)Factura sin saldo ERP"/>
    <x v="2"/>
    <n v="1213007"/>
    <n v="1221865292"/>
    <m/>
    <s v="OK"/>
    <n v="1373112"/>
    <n v="0"/>
    <m/>
    <n v="1373112"/>
    <n v="0"/>
    <m/>
    <n v="0"/>
    <n v="0"/>
    <n v="0"/>
    <m/>
    <n v="211688544386351"/>
    <m/>
    <d v="2021-08-13T00:00:00"/>
    <m/>
    <n v="2"/>
    <m/>
    <s v="SI"/>
    <n v="1"/>
    <n v="20210930"/>
    <n v="20210920"/>
    <n v="1373112"/>
    <n v="0"/>
    <n v="20220124"/>
  </r>
  <r>
    <n v="800186901"/>
    <s v="NEUROFIC LTDA CENTRO NEUROFISIOLOGICA CL          "/>
    <s v="FENE"/>
    <n v="3972"/>
    <s v="FENE"/>
    <n v="3972"/>
    <m/>
    <s v="FENE_3972"/>
    <s v="800186901_FENE_3972"/>
    <d v="2021-08-13T00:00:00"/>
    <n v="56576"/>
    <n v="50352"/>
    <s v="B)Factura sin saldo ERP"/>
    <x v="2"/>
    <n v="49980"/>
    <n v="1221800548"/>
    <m/>
    <s v="OK"/>
    <n v="56576"/>
    <n v="0"/>
    <m/>
    <n v="56576"/>
    <n v="0"/>
    <m/>
    <n v="0"/>
    <n v="0"/>
    <n v="0"/>
    <m/>
    <n v="211203114543675"/>
    <m/>
    <d v="2021-08-13T00:00:00"/>
    <m/>
    <n v="2"/>
    <m/>
    <s v="SI"/>
    <n v="1"/>
    <n v="20210930"/>
    <n v="20210922"/>
    <n v="56576"/>
    <n v="0"/>
    <n v="20220124"/>
  </r>
  <r>
    <n v="800186901"/>
    <s v="NEUROFIC LTDA CENTRO NEUROFISIOLOGICA CL          "/>
    <s v="FENE"/>
    <n v="3973"/>
    <s v="FENE"/>
    <n v="3973"/>
    <m/>
    <s v="FENE_3973"/>
    <s v="800186901_FENE_3973"/>
    <d v="2021-08-13T00:00:00"/>
    <n v="260000"/>
    <n v="231400"/>
    <s v="B)Factura sin saldo ERP"/>
    <x v="2"/>
    <n v="229684"/>
    <n v="1221800549"/>
    <m/>
    <s v="OK"/>
    <n v="260000"/>
    <n v="0"/>
    <m/>
    <n v="260000"/>
    <n v="0"/>
    <m/>
    <n v="0"/>
    <n v="0"/>
    <n v="0"/>
    <m/>
    <n v="211988516312868"/>
    <m/>
    <d v="2021-08-13T00:00:00"/>
    <m/>
    <n v="2"/>
    <m/>
    <s v="SI"/>
    <n v="1"/>
    <n v="20210930"/>
    <n v="20210922"/>
    <n v="260000"/>
    <n v="0"/>
    <n v="20220124"/>
  </r>
  <r>
    <n v="800186901"/>
    <s v="NEUROFIC LTDA CENTRO NEUROFISIOLOGICA CL          "/>
    <s v="FENE"/>
    <n v="3045"/>
    <s v="FENE"/>
    <n v="3045"/>
    <m/>
    <s v="FENE_3045"/>
    <s v="800186901_FENE_3045"/>
    <d v="2021-05-11T00:00:00"/>
    <n v="742872"/>
    <n v="1863"/>
    <s v="B)Factura sin saldo ERP"/>
    <x v="0"/>
    <n v="0"/>
    <n v="0"/>
    <m/>
    <s v="OK"/>
    <n v="742872"/>
    <n v="0"/>
    <m/>
    <n v="742872"/>
    <n v="0"/>
    <m/>
    <n v="663019.12"/>
    <n v="4800049232"/>
    <s v="31.07.2021"/>
    <m/>
    <n v="211048532461920"/>
    <m/>
    <d v="2021-05-11T00:00:00"/>
    <m/>
    <n v="2"/>
    <m/>
    <s v="SI"/>
    <n v="1"/>
    <n v="20210530"/>
    <n v="20210511"/>
    <n v="742872"/>
    <n v="0"/>
    <n v="20220124"/>
  </r>
  <r>
    <n v="800186901"/>
    <s v="NEUROFIC LTDA CENTRO NEUROFISIOLOGICA CL          "/>
    <s v="FENE"/>
    <n v="3046"/>
    <s v="FENE"/>
    <n v="3046"/>
    <m/>
    <s v="FENE_3046"/>
    <s v="800186901_FENE_3046"/>
    <d v="2021-05-11T00:00:00"/>
    <n v="390000"/>
    <n v="2574"/>
    <s v="B)Factura sin saldo ERP"/>
    <x v="0"/>
    <n v="0"/>
    <n v="0"/>
    <m/>
    <s v="OK"/>
    <n v="390000"/>
    <n v="0"/>
    <m/>
    <n v="390000"/>
    <n v="0"/>
    <m/>
    <n v="349674"/>
    <n v="4800049232"/>
    <s v="31.07.2021"/>
    <m/>
    <n v="210988517308954"/>
    <m/>
    <d v="2021-05-11T00:00:00"/>
    <m/>
    <n v="2"/>
    <m/>
    <s v="SI"/>
    <n v="1"/>
    <n v="20210530"/>
    <n v="20210511"/>
    <n v="390000"/>
    <n v="0"/>
    <n v="20220124"/>
  </r>
  <r>
    <n v="800186901"/>
    <s v="NEUROFIC LTDA CENTRO NEUROFISIOLOGICA CL          "/>
    <s v="FENE"/>
    <n v="3047"/>
    <s v="FENE"/>
    <n v="3047"/>
    <m/>
    <s v="FENE_3047"/>
    <s v="800186901_FENE_3047"/>
    <d v="2021-05-11T00:00:00"/>
    <n v="208000"/>
    <n v="1181"/>
    <s v="B)Factura sin saldo ERP"/>
    <x v="0"/>
    <n v="0"/>
    <n v="0"/>
    <m/>
    <s v="OK"/>
    <n v="208000"/>
    <n v="0"/>
    <m/>
    <n v="208000"/>
    <n v="0"/>
    <m/>
    <n v="186300.61"/>
    <n v="4800049232"/>
    <s v="31.07.2021"/>
    <m/>
    <n v="211068517370026"/>
    <m/>
    <d v="2021-05-11T00:00:00"/>
    <m/>
    <n v="2"/>
    <m/>
    <s v="SI"/>
    <n v="1"/>
    <n v="20210530"/>
    <n v="20210511"/>
    <n v="208000"/>
    <n v="0"/>
    <n v="20220124"/>
  </r>
  <r>
    <n v="800186901"/>
    <s v="NEUROFIC LTDA CENTRO NEUROFISIOLOGICA CL          "/>
    <s v="FENE"/>
    <n v="3381"/>
    <s v="FENE"/>
    <n v="3381"/>
    <m/>
    <s v="FENE_3381"/>
    <s v="800186901_FENE_3381"/>
    <d v="2021-06-15T00:00:00"/>
    <n v="173472"/>
    <n v="43368"/>
    <s v="B)Factura sin saldo ERP/conciliar diferencia glosa aceptada"/>
    <x v="3"/>
    <n v="0"/>
    <n v="0"/>
    <m/>
    <s v="OK"/>
    <n v="173472"/>
    <n v="43368"/>
    <s v="IPS ACEPTA $ 43.368, SEGUN ACTA E CONCILIACION REALIZDA EL03 SEPTIEMBRE 2021 POR ELIZABETH FERNANDEZ Y LEIDY MARCEKLANAVAS,ELIZABETH FERNANDEZ"/>
    <n v="130104"/>
    <n v="0"/>
    <m/>
    <n v="115507"/>
    <n v="2201166758"/>
    <s v="12.01.2022"/>
    <m/>
    <n v="203233360644105"/>
    <m/>
    <d v="2021-06-15T00:00:00"/>
    <m/>
    <n v="2"/>
    <m/>
    <s v="SI"/>
    <n v="2"/>
    <n v="20211001"/>
    <n v="20210917"/>
    <n v="173472"/>
    <n v="43368"/>
    <n v="20220124"/>
  </r>
  <r>
    <n v="800186901"/>
    <s v="NEUROFIC LTDA CENTRO NEUROFISIOLOGICA CL          "/>
    <s v="FENE"/>
    <n v="4508"/>
    <s v="FENE"/>
    <n v="4508"/>
    <m/>
    <s v="FENE_4508"/>
    <s v="800186901_FENE_4508"/>
    <d v="2021-10-12T00:00:00"/>
    <n v="1037088"/>
    <n v="911608"/>
    <s v="B)Factura sin saldo ERP/conciliar diferencia valor de factura"/>
    <x v="1"/>
    <n v="0"/>
    <n v="0"/>
    <m/>
    <s v="OK"/>
    <n v="1025688"/>
    <n v="0"/>
    <m/>
    <n v="1025688"/>
    <n v="0"/>
    <m/>
    <n v="0"/>
    <n v="0"/>
    <n v="0"/>
    <m/>
    <n v="212463284475822"/>
    <m/>
    <d v="2021-10-12T00:00:00"/>
    <m/>
    <n v="2"/>
    <m/>
    <s v="SI"/>
    <n v="1"/>
    <n v="20211230"/>
    <n v="20211203"/>
    <n v="1025688"/>
    <n v="0"/>
    <n v="20220124"/>
  </r>
  <r>
    <n v="800186901"/>
    <s v="NEUROFIC LTDA CENTRO NEUROFISIOLOGICA CL          "/>
    <s v="FENE"/>
    <n v="4509"/>
    <s v="FENE"/>
    <n v="4509"/>
    <m/>
    <s v="FENE_4509"/>
    <s v="800186901_FENE_4509"/>
    <d v="2021-10-12T00:00:00"/>
    <n v="78000"/>
    <n v="64920"/>
    <s v="B)Factura sin saldo ERP/conciliar diferencia valor de factura"/>
    <x v="1"/>
    <n v="0"/>
    <n v="0"/>
    <m/>
    <s v="OK"/>
    <n v="73500"/>
    <n v="0"/>
    <m/>
    <n v="73500"/>
    <n v="0"/>
    <m/>
    <n v="0"/>
    <n v="0"/>
    <n v="0"/>
    <m/>
    <n v="212523284398621"/>
    <m/>
    <d v="2021-10-12T00:00:00"/>
    <m/>
    <n v="2"/>
    <m/>
    <s v="SI"/>
    <n v="1"/>
    <n v="20211230"/>
    <n v="20211203"/>
    <n v="73500"/>
    <n v="0"/>
    <n v="20220124"/>
  </r>
  <r>
    <n v="800186901"/>
    <s v="NEUROFIC LTDA CENTRO NEUROFISIOLOGICA CL          "/>
    <s v="FENE"/>
    <n v="4511"/>
    <s v="FENE"/>
    <n v="4511"/>
    <m/>
    <s v="FENE_4511"/>
    <s v="800186901_FENE_4511"/>
    <d v="2021-10-12T00:00:00"/>
    <n v="390000"/>
    <n v="329100"/>
    <s v="B)Factura sin saldo ERP/conciliar diferencia valor de factura"/>
    <x v="1"/>
    <n v="0"/>
    <n v="0"/>
    <m/>
    <s v="OK"/>
    <n v="372000"/>
    <n v="0"/>
    <m/>
    <n v="372000"/>
    <n v="0"/>
    <m/>
    <n v="0"/>
    <n v="0"/>
    <n v="0"/>
    <m/>
    <n v="212213114623756"/>
    <m/>
    <d v="2021-10-12T00:00:00"/>
    <m/>
    <n v="2"/>
    <m/>
    <s v="SI"/>
    <n v="1"/>
    <n v="20211230"/>
    <n v="20211203"/>
    <n v="372000"/>
    <n v="0"/>
    <n v="20220124"/>
  </r>
  <r>
    <n v="800186901"/>
    <s v="NEUROFIC LTDA CENTRO NEUROFISIOLOGICA CL          "/>
    <s v="FENE"/>
    <n v="4687"/>
    <s v="FENE"/>
    <n v="4687"/>
    <m/>
    <s v="FENE_4687"/>
    <s v="800186901_FENE_4687"/>
    <d v="2021-11-10T00:00:00"/>
    <n v="1020000"/>
    <n v="846100"/>
    <s v="B)Factura sin saldo ERP/conciliar diferencia valor de factura"/>
    <x v="1"/>
    <n v="0"/>
    <n v="0"/>
    <m/>
    <s v="OK"/>
    <n v="958300"/>
    <n v="0"/>
    <m/>
    <n v="958300"/>
    <n v="0"/>
    <m/>
    <n v="0"/>
    <n v="0"/>
    <n v="0"/>
    <m/>
    <n v="211813114584391"/>
    <m/>
    <d v="2021-11-10T00:00:00"/>
    <m/>
    <n v="2"/>
    <m/>
    <s v="SI"/>
    <n v="1"/>
    <n v="20211130"/>
    <n v="20211120"/>
    <n v="958300"/>
    <n v="0"/>
    <n v="20220124"/>
  </r>
  <r>
    <n v="800186901"/>
    <s v="NEUROFIC LTDA CENTRO NEUROFISIOLOGICA CL          "/>
    <s v="FENE"/>
    <n v="4701"/>
    <s v="FENE"/>
    <n v="4701"/>
    <m/>
    <s v="FENE_4701"/>
    <s v="800186901_FENE_4701"/>
    <d v="2021-11-10T00:00:00"/>
    <n v="390000"/>
    <n v="334300"/>
    <s v="B)Factura sin saldo ERP/conciliar diferencia valor de factura"/>
    <x v="1"/>
    <n v="0"/>
    <n v="0"/>
    <m/>
    <s v="OK"/>
    <n v="377200"/>
    <n v="0"/>
    <m/>
    <n v="377200"/>
    <n v="0"/>
    <m/>
    <n v="0"/>
    <n v="0"/>
    <n v="0"/>
    <m/>
    <n v="212178516534408"/>
    <m/>
    <d v="2021-11-10T00:00:00"/>
    <m/>
    <n v="2"/>
    <m/>
    <s v="SI"/>
    <n v="1"/>
    <n v="20211130"/>
    <n v="20211120"/>
    <n v="377200"/>
    <n v="0"/>
    <n v="20220124"/>
  </r>
  <r>
    <n v="800186901"/>
    <s v="NEUROFIC LTDA CENTRO NEUROFISIOLOGICA CL          "/>
    <s v="FENE"/>
    <n v="4702"/>
    <s v="FENE"/>
    <n v="4702"/>
    <m/>
    <s v="FENE_4702"/>
    <s v="800186901_FENE_4702"/>
    <d v="2021-11-10T00:00:00"/>
    <n v="1185996"/>
    <n v="1034336"/>
    <s v="B)Factura sin saldo ERP/conciliar diferencia valor de factura"/>
    <x v="1"/>
    <n v="0"/>
    <n v="0"/>
    <m/>
    <s v="OK"/>
    <n v="1164796"/>
    <n v="0"/>
    <m/>
    <n v="1164796"/>
    <n v="0"/>
    <m/>
    <n v="0"/>
    <n v="0"/>
    <n v="0"/>
    <m/>
    <n v="212743318440864"/>
    <m/>
    <d v="2021-11-10T00:00:00"/>
    <m/>
    <n v="2"/>
    <m/>
    <s v="SI"/>
    <n v="1"/>
    <n v="20211130"/>
    <n v="20211120"/>
    <n v="1164796"/>
    <n v="0"/>
    <n v="20220124"/>
  </r>
  <r>
    <n v="800186901"/>
    <s v="NEUROFIC LTDA CENTRO NEUROFISIOLOGICA CL          "/>
    <s v="FENE"/>
    <n v="4251"/>
    <s v="FENE"/>
    <n v="4251"/>
    <m/>
    <s v="FENE_4251"/>
    <s v="800186901_FENE_4251"/>
    <d v="2021-09-14T00:00:00"/>
    <n v="898956"/>
    <n v="793570"/>
    <s v="B)Factura sin saldo ERP/conciliar diferencia valor de factura"/>
    <x v="2"/>
    <n v="787638"/>
    <n v="1221865305"/>
    <m/>
    <s v="OK"/>
    <n v="892456"/>
    <n v="0"/>
    <m/>
    <n v="892456"/>
    <n v="0"/>
    <m/>
    <n v="0"/>
    <n v="0"/>
    <n v="0"/>
    <m/>
    <n v="212143114583643"/>
    <m/>
    <d v="2021-09-14T00:00:00"/>
    <m/>
    <n v="2"/>
    <m/>
    <s v="SI"/>
    <n v="1"/>
    <n v="20210930"/>
    <n v="20210919"/>
    <n v="892456"/>
    <n v="0"/>
    <n v="20220124"/>
  </r>
  <r>
    <n v="800186901"/>
    <s v="NEUROFIC LTDA CENTRO NEUROFISIOLOGICA CL          "/>
    <s v="FENE"/>
    <n v="4501"/>
    <s v="FENE"/>
    <n v="4501"/>
    <m/>
    <s v="FENE_4501"/>
    <s v="800186901_FENE_4501"/>
    <d v="2021-10-12T00:00:00"/>
    <n v="6630000"/>
    <n v="5788550"/>
    <s v="B)Factura sin saldo ERP/conciliar diferencia valor de factura"/>
    <x v="1"/>
    <n v="0"/>
    <n v="0"/>
    <m/>
    <s v="OK"/>
    <n v="6517850"/>
    <n v="0"/>
    <m/>
    <n v="6517850"/>
    <n v="0"/>
    <m/>
    <n v="0"/>
    <n v="0"/>
    <n v="0"/>
    <m/>
    <n v="212088516340176"/>
    <m/>
    <d v="2021-10-12T00:00:00"/>
    <m/>
    <n v="2"/>
    <m/>
    <s v="SI"/>
    <n v="1"/>
    <n v="20211230"/>
    <n v="20211203"/>
    <n v="6517850"/>
    <n v="0"/>
    <n v="20220124"/>
  </r>
  <r>
    <n v="800186901"/>
    <s v="NEUROFIC LTDA CENTRO NEUROFISIOLOGICA CL          "/>
    <s v="FENE"/>
    <n v="4503"/>
    <s v="FENE"/>
    <n v="4503"/>
    <m/>
    <s v="FENE_4503"/>
    <s v="800186901_FENE_4503"/>
    <d v="2021-10-12T00:00:00"/>
    <n v="787656"/>
    <n v="688413"/>
    <s v="B)Factura sin saldo ERP/conciliar diferencia valor de factura"/>
    <x v="1"/>
    <n v="0"/>
    <n v="0"/>
    <m/>
    <s v="OK"/>
    <n v="775056"/>
    <n v="0"/>
    <m/>
    <n v="775056"/>
    <n v="0"/>
    <m/>
    <n v="0"/>
    <n v="0"/>
    <n v="0"/>
    <m/>
    <n v="212228538613108"/>
    <m/>
    <d v="2021-10-12T00:00:00"/>
    <m/>
    <n v="2"/>
    <m/>
    <s v="SI"/>
    <n v="1"/>
    <n v="20211230"/>
    <n v="20211203"/>
    <n v="775056"/>
    <n v="0"/>
    <n v="20220124"/>
  </r>
  <r>
    <n v="800186901"/>
    <s v="NEUROFIC LTDA CENTRO NEUROFISIOLOGICA CL          "/>
    <s v="FENE"/>
    <n v="4691"/>
    <s v="FENE"/>
    <n v="4691"/>
    <m/>
    <s v="FENE_4691"/>
    <s v="800186901_FENE_4691"/>
    <d v="2021-11-10T00:00:00"/>
    <n v="11310000"/>
    <n v="9684700"/>
    <s v="B)Factura sin saldo ERP/conciliar diferencia valor de factura"/>
    <x v="1"/>
    <n v="0"/>
    <n v="0"/>
    <m/>
    <s v="OK"/>
    <n v="10928800"/>
    <n v="0"/>
    <m/>
    <n v="10928800"/>
    <n v="0"/>
    <m/>
    <n v="0"/>
    <n v="0"/>
    <n v="0"/>
    <m/>
    <n v="212108544619217"/>
    <m/>
    <d v="2021-11-10T00:00:00"/>
    <m/>
    <n v="2"/>
    <m/>
    <s v="SI"/>
    <n v="1"/>
    <n v="20211130"/>
    <n v="20211120"/>
    <n v="10928800"/>
    <n v="0"/>
    <n v="20220124"/>
  </r>
  <r>
    <n v="800186901"/>
    <s v="NEUROFIC LTDA CENTRO NEUROFISIOLOGICA CL          "/>
    <s v="FENE"/>
    <n v="4693"/>
    <s v="FENE"/>
    <n v="4693"/>
    <m/>
    <s v="FENE_4693"/>
    <s v="800186901_FENE_4693"/>
    <d v="2021-11-10T00:00:00"/>
    <n v="156000"/>
    <n v="134340"/>
    <s v="B)Factura sin saldo ERP/conciliar diferencia valor de factura"/>
    <x v="1"/>
    <n v="0"/>
    <n v="0"/>
    <m/>
    <s v="OK"/>
    <n v="151500"/>
    <n v="0"/>
    <m/>
    <n v="151500"/>
    <n v="0"/>
    <m/>
    <n v="0"/>
    <n v="0"/>
    <n v="0"/>
    <m/>
    <n v="212088542276842"/>
    <m/>
    <d v="2021-11-10T00:00:00"/>
    <m/>
    <n v="2"/>
    <m/>
    <s v="SI"/>
    <n v="1"/>
    <n v="20211130"/>
    <n v="20211120"/>
    <n v="151500"/>
    <n v="0"/>
    <n v="20220124"/>
  </r>
  <r>
    <n v="800186901"/>
    <s v="NEUROFIC LTDA CENTRO NEUROFISIOLOGICA CL          "/>
    <s v="FENE"/>
    <n v="4694"/>
    <s v="FENE"/>
    <n v="4694"/>
    <m/>
    <s v="FENE_4694"/>
    <s v="800186901_FENE_4694"/>
    <d v="2021-11-10T00:00:00"/>
    <n v="26000"/>
    <n v="20140"/>
    <s v="B)Factura sin saldo ERP/conciliar diferencia valor de factura"/>
    <x v="1"/>
    <n v="0"/>
    <n v="0"/>
    <m/>
    <s v="OK"/>
    <n v="23000"/>
    <n v="0"/>
    <m/>
    <n v="23000"/>
    <n v="0"/>
    <m/>
    <n v="0"/>
    <n v="0"/>
    <n v="0"/>
    <m/>
    <n v="212568545314387"/>
    <m/>
    <d v="2021-11-10T00:00:00"/>
    <m/>
    <n v="2"/>
    <m/>
    <s v="SI"/>
    <n v="1"/>
    <n v="20211130"/>
    <n v="20211120"/>
    <n v="23000"/>
    <n v="0"/>
    <n v="20220124"/>
  </r>
  <r>
    <n v="800186901"/>
    <s v="NEUROFIC LTDA CENTRO NEUROFISIOLOGICA CL          "/>
    <s v="FENE"/>
    <n v="4695"/>
    <s v="FENE"/>
    <n v="4695"/>
    <m/>
    <s v="FENE_4695"/>
    <s v="800186901_FENE_4695"/>
    <d v="2021-11-10T00:00:00"/>
    <n v="364000"/>
    <n v="320960"/>
    <s v="B)Factura sin saldo ERP/conciliar diferencia valor de factura"/>
    <x v="1"/>
    <n v="0"/>
    <n v="0"/>
    <m/>
    <s v="OK"/>
    <n v="361000"/>
    <n v="0"/>
    <m/>
    <n v="361000"/>
    <n v="0"/>
    <m/>
    <n v="0"/>
    <n v="0"/>
    <n v="0"/>
    <m/>
    <n v="212393114420831"/>
    <m/>
    <d v="2021-11-10T00:00:00"/>
    <m/>
    <n v="2"/>
    <m/>
    <s v="SI"/>
    <n v="1"/>
    <n v="20211130"/>
    <n v="20211120"/>
    <n v="361000"/>
    <n v="0"/>
    <n v="20220124"/>
  </r>
  <r>
    <n v="800186901"/>
    <s v="NEUROFIC LTDA CENTRO NEUROFISIOLOGICA CL          "/>
    <s v="FENE"/>
    <n v="827"/>
    <s v="FENE"/>
    <n v="827"/>
    <n v="1221655754"/>
    <s v="FENE_827"/>
    <s v="800186901_FENE_827"/>
    <d v="2020-11-10T00:00:00"/>
    <n v="4104860"/>
    <n v="78750"/>
    <s v="B)Factura sin saldo ERP/conciliar diferencia valor de factura"/>
    <x v="0"/>
    <n v="0"/>
    <n v="0"/>
    <m/>
    <s v="OK"/>
    <n v="4022060"/>
    <n v="0"/>
    <m/>
    <n v="4022060"/>
    <n v="0"/>
    <n v="9541"/>
    <n v="3570525"/>
    <n v="2201005587"/>
    <d v="2021-02-08T00:00:00"/>
    <n v="65904086"/>
    <n v="200733035327033"/>
    <m/>
    <d v="2020-11-10T00:00:00"/>
    <m/>
    <n v="2"/>
    <m/>
    <s v="SI"/>
    <n v="2"/>
    <n v="20210129"/>
    <n v="20210115"/>
    <n v="4022060"/>
    <n v="0"/>
    <n v="20220124"/>
  </r>
  <r>
    <n v="800186901"/>
    <s v="NEUROFIC LTDA CENTRO NEUROFISIOLOGICA CL          "/>
    <s v="FENE"/>
    <n v="828"/>
    <s v="FENE"/>
    <n v="828"/>
    <n v="1907618330"/>
    <s v="FENE_828"/>
    <s v="800186901_FENE_828"/>
    <d v="2020-11-10T00:00:00"/>
    <n v="4267100"/>
    <n v="86736"/>
    <s v="B)Factura sin saldo ERP/conciliar diferencia valor de factura"/>
    <x v="0"/>
    <n v="0"/>
    <n v="0"/>
    <m/>
    <s v="OK"/>
    <n v="4175900"/>
    <n v="0"/>
    <m/>
    <n v="4175900"/>
    <n v="0"/>
    <n v="9541"/>
    <n v="3706519"/>
    <n v="4800048667"/>
    <d v="2021-07-07T00:00:00"/>
    <n v="238075"/>
    <n v="200363068349011"/>
    <m/>
    <d v="2020-11-10T00:00:00"/>
    <m/>
    <n v="2"/>
    <m/>
    <s v="SI"/>
    <n v="2"/>
    <n v="20210129"/>
    <n v="20210115"/>
    <n v="4175900"/>
    <n v="0"/>
    <n v="20220124"/>
  </r>
  <r>
    <n v="800186901"/>
    <s v="NEUROFIC LTDA CENTRO NEUROFISIOLOGICA CL          "/>
    <s v="FENE"/>
    <n v="883"/>
    <s v="FENE"/>
    <n v="883"/>
    <n v="1221655762"/>
    <s v="FENE_883"/>
    <s v="800186901_FENE_883"/>
    <d v="2020-11-10T00:00:00"/>
    <n v="156000"/>
    <n v="22760"/>
    <s v="B)Factura sin saldo ERP/conciliar diferencia valor de factura"/>
    <x v="0"/>
    <n v="0"/>
    <n v="0"/>
    <m/>
    <s v="OK"/>
    <n v="151500"/>
    <n v="0"/>
    <m/>
    <n v="151500"/>
    <n v="0"/>
    <n v="2860"/>
    <n v="134340"/>
    <n v="2201005587"/>
    <d v="2021-02-08T00:00:00"/>
    <n v="65904086"/>
    <n v="202768532364622"/>
    <m/>
    <d v="2020-11-10T00:00:00"/>
    <m/>
    <n v="2"/>
    <m/>
    <s v="SI"/>
    <n v="2"/>
    <n v="20210129"/>
    <n v="20210115"/>
    <n v="151500"/>
    <n v="0"/>
    <n v="20220124"/>
  </r>
  <r>
    <n v="800186901"/>
    <s v="NEUROFIC LTDA CENTRO NEUROFISIOLOGICA CL          "/>
    <s v="FENE"/>
    <n v="2339"/>
    <s v="FENE"/>
    <n v="2339"/>
    <n v="1221721280"/>
    <s v="FENE_2339"/>
    <s v="800186901_FENE_2339"/>
    <d v="2021-03-11T00:00:00"/>
    <n v="182000"/>
    <n v="54904"/>
    <s v="B)Factura sin saldo ERP/conciliar diferencia valor de factura"/>
    <x v="0"/>
    <n v="0"/>
    <n v="0"/>
    <m/>
    <s v="OK"/>
    <n v="161000"/>
    <n v="0"/>
    <m/>
    <n v="161000"/>
    <n v="0"/>
    <n v="20020"/>
    <n v="140980"/>
    <n v="4800048667"/>
    <d v="2021-07-07T00:00:00"/>
    <n v="238075"/>
    <n v="210183114543060"/>
    <m/>
    <d v="2021-03-11T00:00:00"/>
    <m/>
    <n v="2"/>
    <m/>
    <s v="SI"/>
    <n v="1"/>
    <n v="20210330"/>
    <n v="20210316"/>
    <n v="161000"/>
    <n v="0"/>
    <n v="20220124"/>
  </r>
  <r>
    <n v="800186901"/>
    <s v="NEUROFIC LTDA CENTRO NEUROFISIOLOGICA CL          "/>
    <s v="FENE"/>
    <n v="2351"/>
    <s v="FENE"/>
    <n v="2351"/>
    <n v="1221724959"/>
    <s v="FENE_2351"/>
    <s v="800186901_FENE_2351"/>
    <d v="2021-03-11T00:00:00"/>
    <n v="208000"/>
    <n v="10422"/>
    <s v="B)Factura sin saldo ERP/conciliar diferencia valor de factura"/>
    <x v="0"/>
    <n v="0"/>
    <n v="0"/>
    <m/>
    <s v="OK"/>
    <n v="202000"/>
    <n v="0"/>
    <m/>
    <n v="202000"/>
    <n v="0"/>
    <n v="22880"/>
    <n v="179120"/>
    <n v="4800047635"/>
    <d v="2021-05-26T00:00:00"/>
    <n v="154043"/>
    <n v="210338532559085"/>
    <m/>
    <d v="2021-03-11T00:00:00"/>
    <m/>
    <n v="2"/>
    <m/>
    <s v="SI"/>
    <n v="1"/>
    <n v="20210330"/>
    <n v="20210316"/>
    <n v="202000"/>
    <n v="0"/>
    <n v="20220124"/>
  </r>
  <r>
    <n v="800186901"/>
    <s v="NEUROFIC LTDA CENTRO NEUROFISIOLOGICA CL          "/>
    <s v="FENE"/>
    <n v="2732"/>
    <s v="FENE"/>
    <n v="2732"/>
    <n v="1907764192"/>
    <s v="FENE_2732"/>
    <s v="800186901_FENE_2732"/>
    <d v="2021-04-15T00:00:00"/>
    <n v="1708512"/>
    <n v="28377"/>
    <s v="B)Factura sin saldo ERP/conciliar diferencia valor de factura"/>
    <x v="0"/>
    <n v="0"/>
    <n v="0"/>
    <m/>
    <s v="OK"/>
    <n v="1669412"/>
    <n v="0"/>
    <m/>
    <n v="1669412"/>
    <n v="0"/>
    <n v="116296"/>
    <n v="915919"/>
    <n v="2201052485"/>
    <d v="2021-05-25T00:00:00"/>
    <n v="930857"/>
    <n v="210608532331502"/>
    <m/>
    <d v="2021-04-15T00:00:00"/>
    <m/>
    <n v="2"/>
    <m/>
    <s v="SI"/>
    <n v="2"/>
    <n v="20210531"/>
    <n v="20210515"/>
    <n v="1669412"/>
    <n v="0"/>
    <n v="20220124"/>
  </r>
  <r>
    <n v="800186901"/>
    <s v="NEUROFIC LTDA CENTRO NEUROFISIOLOGICA CL          "/>
    <s v="FENE"/>
    <n v="2782"/>
    <s v="FENE"/>
    <n v="2782"/>
    <m/>
    <s v="FENE_2782"/>
    <s v="800186901_FENE_2782"/>
    <d v="2021-05-03T00:00:00"/>
    <n v="240220"/>
    <n v="1584"/>
    <s v="B)Factura sin saldo ERP/conciliar diferencia valor de factura"/>
    <x v="0"/>
    <n v="0"/>
    <n v="0"/>
    <m/>
    <s v="OK"/>
    <n v="230120"/>
    <n v="0"/>
    <m/>
    <n v="230120"/>
    <n v="0"/>
    <m/>
    <n v="205281.45"/>
    <n v="4800049231"/>
    <s v="31.07.2021"/>
    <m/>
    <n v="210678552418333"/>
    <m/>
    <d v="2021-05-03T00:00:00"/>
    <m/>
    <n v="2"/>
    <m/>
    <s v="SI"/>
    <n v="1"/>
    <n v="20210530"/>
    <n v="20210507"/>
    <n v="230120"/>
    <n v="0"/>
    <n v="20220124"/>
  </r>
  <r>
    <n v="800186901"/>
    <s v="NEUROFIC LTDA CENTRO NEUROFISIOLOGICA CL          "/>
    <s v="FENE"/>
    <n v="2783"/>
    <s v="FENE"/>
    <n v="2783"/>
    <m/>
    <s v="FENE_2783"/>
    <s v="800186901_FENE_2783"/>
    <d v="2021-05-03T00:00:00"/>
    <n v="285000"/>
    <n v="1881"/>
    <s v="B)Factura sin saldo ERP/conciliar diferencia valor de factura"/>
    <x v="0"/>
    <n v="0"/>
    <n v="0"/>
    <m/>
    <s v="OK"/>
    <n v="247700"/>
    <n v="0"/>
    <m/>
    <n v="247700"/>
    <n v="0"/>
    <m/>
    <n v="218231"/>
    <n v="4800049231"/>
    <s v="31.07.2021"/>
    <m/>
    <n v="210713114575079"/>
    <m/>
    <d v="2021-05-03T00:00:00"/>
    <m/>
    <n v="2"/>
    <m/>
    <s v="SI"/>
    <n v="1"/>
    <n v="20210530"/>
    <n v="20210507"/>
    <n v="247700"/>
    <n v="0"/>
    <n v="20220124"/>
  </r>
  <r>
    <n v="800186901"/>
    <s v="NEUROFIC LTDA CENTRO NEUROFISIOLOGICA CL          "/>
    <s v="FENE"/>
    <n v="2784"/>
    <s v="FENE"/>
    <n v="2784"/>
    <m/>
    <s v="FENE_2784"/>
    <s v="800186901_FENE_2784"/>
    <d v="2021-05-03T00:00:00"/>
    <n v="3965000"/>
    <n v="26169"/>
    <s v="B)Factura sin saldo ERP/conciliar diferencia valor de factura"/>
    <x v="0"/>
    <n v="0"/>
    <n v="0"/>
    <m/>
    <s v="OK"/>
    <n v="3950000"/>
    <n v="0"/>
    <m/>
    <n v="3950000"/>
    <n v="0"/>
    <m/>
    <n v="3540019"/>
    <n v="4800049231"/>
    <s v="31.07.2021"/>
    <m/>
    <n v="210673080231151"/>
    <m/>
    <d v="2021-05-03T00:00:00"/>
    <m/>
    <n v="2"/>
    <m/>
    <s v="SI"/>
    <n v="1"/>
    <n v="20210530"/>
    <n v="20210507"/>
    <n v="3950000"/>
    <n v="0"/>
    <n v="20220124"/>
  </r>
  <r>
    <n v="800186901"/>
    <s v="NEUROFIC LTDA CENTRO NEUROFISIOLOGICA CL          "/>
    <s v="FENE"/>
    <n v="2785"/>
    <s v="FENE"/>
    <n v="2785"/>
    <m/>
    <s v="FENE_2785"/>
    <s v="800186901_FENE_2785"/>
    <d v="2021-05-03T00:00:00"/>
    <n v="576992"/>
    <n v="1446"/>
    <s v="B)Factura sin saldo ERP/conciliar diferencia valor de factura"/>
    <x v="0"/>
    <n v="0"/>
    <n v="0"/>
    <m/>
    <s v="OK"/>
    <n v="570492"/>
    <n v="0"/>
    <m/>
    <n v="570492"/>
    <n v="0"/>
    <m/>
    <n v="508470.1"/>
    <n v="4800049231"/>
    <s v="31.07.2021"/>
    <m/>
    <n v="210988517435180"/>
    <m/>
    <d v="2021-05-03T00:00:00"/>
    <m/>
    <n v="2"/>
    <m/>
    <s v="SI"/>
    <n v="1"/>
    <n v="20210530"/>
    <n v="20210507"/>
    <n v="570492"/>
    <n v="0"/>
    <n v="20220124"/>
  </r>
  <r>
    <n v="800186901"/>
    <s v="NEUROFIC LTDA CENTRO NEUROFISIOLOGICA CL          "/>
    <s v="FENE"/>
    <n v="3036"/>
    <s v="FENE"/>
    <n v="3036"/>
    <m/>
    <s v="FENE_3036"/>
    <s v="800186901_FENE_3036"/>
    <d v="2021-05-11T00:00:00"/>
    <n v="104000"/>
    <n v="686"/>
    <s v="B)Factura sin saldo ERP/conciliar diferencia valor de factura"/>
    <x v="0"/>
    <n v="0"/>
    <n v="0"/>
    <m/>
    <s v="OK"/>
    <n v="95000"/>
    <n v="0"/>
    <m/>
    <n v="95000"/>
    <n v="0"/>
    <m/>
    <n v="84246.399999999994"/>
    <n v="4800049231"/>
    <s v="31.07.2021"/>
    <m/>
    <n v="210603114394875"/>
    <m/>
    <d v="2021-05-11T00:00:00"/>
    <m/>
    <n v="2"/>
    <m/>
    <s v="SI"/>
    <n v="1"/>
    <n v="20210530"/>
    <n v="20210511"/>
    <n v="95000"/>
    <n v="0"/>
    <n v="20220124"/>
  </r>
  <r>
    <n v="800186901"/>
    <s v="NEUROFIC LTDA CENTRO NEUROFISIOLOGICA CL          "/>
    <s v="FENE"/>
    <n v="3040"/>
    <s v="FENE"/>
    <n v="3040"/>
    <m/>
    <s v="FENE_3040"/>
    <s v="800186901_FENE_3040"/>
    <d v="2021-05-11T00:00:00"/>
    <n v="6240000"/>
    <n v="41184"/>
    <s v="B)Factura sin saldo ERP/conciliar diferencia valor de factura"/>
    <x v="0"/>
    <n v="0"/>
    <n v="0"/>
    <m/>
    <s v="OK"/>
    <n v="6217500"/>
    <n v="0"/>
    <m/>
    <n v="6217500"/>
    <n v="0"/>
    <m/>
    <n v="5572284"/>
    <n v="4800049232"/>
    <s v="31.07.2021"/>
    <m/>
    <n v="210848544526140"/>
    <m/>
    <d v="2021-05-11T00:00:00"/>
    <m/>
    <n v="2"/>
    <m/>
    <s v="SI"/>
    <n v="1"/>
    <n v="20210530"/>
    <n v="20210511"/>
    <n v="6217500"/>
    <n v="0"/>
    <n v="20220124"/>
  </r>
  <r>
    <n v="800186901"/>
    <s v="NEUROFIC LTDA CENTRO NEUROFISIOLOGICA CL          "/>
    <s v="FENE"/>
    <n v="3042"/>
    <s v="FENE"/>
    <n v="3042"/>
    <m/>
    <s v="FENE_3042"/>
    <s v="800186901_FENE_3042"/>
    <d v="2021-05-11T00:00:00"/>
    <n v="225000"/>
    <n v="58581"/>
    <s v="B)Factura sin saldo ERP/conciliar diferencia valor de factura"/>
    <x v="0"/>
    <n v="0"/>
    <n v="0"/>
    <m/>
    <s v="OK"/>
    <n v="216400"/>
    <n v="0"/>
    <m/>
    <n v="216400"/>
    <n v="0"/>
    <m/>
    <n v="193135"/>
    <n v="4800049232"/>
    <s v="31.07.2021"/>
    <m/>
    <n v="210698549529437"/>
    <m/>
    <d v="2021-05-11T00:00:00"/>
    <m/>
    <n v="2"/>
    <m/>
    <s v="SI"/>
    <n v="1"/>
    <n v="20210530"/>
    <n v="20210511"/>
    <n v="216400"/>
    <n v="0"/>
    <n v="20220124"/>
  </r>
  <r>
    <n v="800186901"/>
    <s v="NEUROFIC LTDA CENTRO NEUROFISIOLOGICA CL          "/>
    <s v="FENE"/>
    <n v="3044"/>
    <s v="FENE"/>
    <n v="3044"/>
    <m/>
    <s v="FENE_3044"/>
    <s v="800186901_FENE_3044"/>
    <d v="2021-05-11T00:00:00"/>
    <n v="332072"/>
    <n v="2192"/>
    <s v="B)Factura sin saldo ERP/conciliar diferencia valor de factura"/>
    <x v="0"/>
    <n v="0"/>
    <n v="0"/>
    <m/>
    <s v="OK"/>
    <n v="319072"/>
    <n v="0"/>
    <m/>
    <n v="319072"/>
    <n v="0"/>
    <m/>
    <n v="284735.68"/>
    <n v="4800049232"/>
    <s v="31.07.2021"/>
    <m/>
    <n v="210728495583321"/>
    <m/>
    <d v="2021-05-11T00:00:00"/>
    <m/>
    <n v="2"/>
    <m/>
    <s v="SI"/>
    <n v="1"/>
    <n v="20210530"/>
    <n v="20210511"/>
    <n v="319072"/>
    <n v="0"/>
    <n v="20220124"/>
  </r>
  <r>
    <n v="800186901"/>
    <s v="NEUROFIC LTDA CENTRO NEUROFISIOLOGICA CL          "/>
    <s v="FENE"/>
    <n v="3970"/>
    <s v="FENE"/>
    <n v="3970"/>
    <m/>
    <s v="FENE_3970"/>
    <s v="800186901_FENE_3970"/>
    <d v="2021-08-13T00:00:00"/>
    <n v="475384"/>
    <n v="416591"/>
    <s v="B)Factura sin saldo ERP/conciliar diferencia valor de factura"/>
    <x v="2"/>
    <n v="413454"/>
    <n v="1221865294"/>
    <m/>
    <s v="OK"/>
    <n v="468884"/>
    <n v="0"/>
    <m/>
    <n v="468884"/>
    <n v="0"/>
    <m/>
    <n v="0"/>
    <n v="0"/>
    <n v="0"/>
    <m/>
    <n v="211808495600149"/>
    <m/>
    <d v="2021-08-13T00:00:00"/>
    <m/>
    <n v="2"/>
    <m/>
    <s v="SI"/>
    <n v="1"/>
    <n v="20210930"/>
    <n v="20210920"/>
    <n v="468884"/>
    <n v="0"/>
    <n v="20220124"/>
  </r>
  <r>
    <n v="800186901"/>
    <s v="NEUROFIC LTDA CENTRO NEUROFISIOLOGICA CL          "/>
    <s v="FENE"/>
    <n v="3974"/>
    <s v="FENE"/>
    <n v="3974"/>
    <m/>
    <s v="FENE_3974"/>
    <s v="800186901_FENE_3974"/>
    <d v="2021-08-13T00:00:00"/>
    <n v="286000"/>
    <n v="241040"/>
    <s v="B)Factura sin saldo ERP/conciliar diferencia valor de factura"/>
    <x v="2"/>
    <n v="216184"/>
    <n v="1221865291"/>
    <m/>
    <s v="OK"/>
    <n v="272500"/>
    <n v="0"/>
    <m/>
    <n v="272500"/>
    <n v="0"/>
    <m/>
    <n v="0"/>
    <n v="0"/>
    <n v="0"/>
    <m/>
    <n v="210958516540488"/>
    <m/>
    <d v="2021-08-13T00:00:00"/>
    <m/>
    <n v="2"/>
    <m/>
    <s v="SI"/>
    <n v="2"/>
    <n v="20211203"/>
    <n v="20211120"/>
    <n v="272500"/>
    <n v="0"/>
    <n v="20220124"/>
  </r>
  <r>
    <n v="800186901"/>
    <s v="NEUROFIC LTDA CENTRO NEUROFISIOLOGICA CL          "/>
    <s v="FENE"/>
    <n v="3981"/>
    <s v="FENE"/>
    <n v="3981"/>
    <m/>
    <s v="FENE_3981"/>
    <s v="800186901_FENE_3981"/>
    <d v="2021-08-13T00:00:00"/>
    <n v="5460000"/>
    <n v="4840700"/>
    <s v="B)Factura sin saldo ERP/conciliar diferencia valor de factura"/>
    <x v="2"/>
    <n v="4804664"/>
    <n v="1221865293"/>
    <m/>
    <s v="OK"/>
    <n v="5441300"/>
    <n v="0"/>
    <m/>
    <n v="5441300"/>
    <n v="0"/>
    <m/>
    <n v="0"/>
    <n v="0"/>
    <n v="0"/>
    <m/>
    <n v="211623080345563"/>
    <m/>
    <d v="2021-08-13T00:00:00"/>
    <m/>
    <n v="2"/>
    <m/>
    <s v="SI"/>
    <n v="1"/>
    <n v="20210930"/>
    <n v="20210920"/>
    <n v="5441300"/>
    <n v="0"/>
    <n v="20220124"/>
  </r>
  <r>
    <n v="800186901"/>
    <s v="NEUROFIC LTDA CENTRO NEUROFISIOLOGICA CL          "/>
    <s v="FENE"/>
    <n v="3982"/>
    <s v="FENE"/>
    <n v="3982"/>
    <m/>
    <s v="FENE_3982"/>
    <s v="800186901_FENE_3982"/>
    <d v="2021-08-13T00:00:00"/>
    <n v="515000"/>
    <n v="437650"/>
    <s v="B)Factura sin saldo ERP/conciliar diferencia valor de factura"/>
    <x v="2"/>
    <n v="434251"/>
    <n v="1221865299"/>
    <m/>
    <s v="OK"/>
    <n v="494300"/>
    <n v="0"/>
    <m/>
    <n v="494300"/>
    <n v="0"/>
    <m/>
    <n v="0"/>
    <n v="0"/>
    <n v="0"/>
    <m/>
    <n v="211723114360836"/>
    <m/>
    <d v="2021-08-13T00:00:00"/>
    <m/>
    <n v="2"/>
    <m/>
    <s v="SI"/>
    <n v="1"/>
    <n v="20210930"/>
    <n v="20210920"/>
    <n v="494300"/>
    <n v="0"/>
    <n v="20220124"/>
  </r>
  <r>
    <n v="800186901"/>
    <s v="NEUROFIC LTDA CENTRO NEUROFISIOLOGICA CL          "/>
    <s v="FENE"/>
    <n v="3987"/>
    <s v="FENE"/>
    <n v="3987"/>
    <m/>
    <s v="FENE_3987"/>
    <s v="800186901_FENE_3987"/>
    <d v="2021-08-13T00:00:00"/>
    <n v="104000"/>
    <n v="88060"/>
    <s v="B)Factura sin saldo ERP/conciliar diferencia valor de factura"/>
    <x v="2"/>
    <n v="87374"/>
    <n v="1221865300"/>
    <m/>
    <s v="OK"/>
    <n v="99500"/>
    <n v="0"/>
    <m/>
    <n v="99500"/>
    <n v="0"/>
    <m/>
    <n v="0"/>
    <n v="0"/>
    <n v="0"/>
    <m/>
    <n v="211898532573628"/>
    <m/>
    <d v="2021-08-13T00:00:00"/>
    <m/>
    <n v="2"/>
    <m/>
    <s v="SI"/>
    <n v="1"/>
    <n v="20210930"/>
    <n v="20210920"/>
    <n v="99500"/>
    <n v="0"/>
    <n v="20220124"/>
  </r>
  <r>
    <n v="800186901"/>
    <s v="NEUROFIC LTDA CENTRO NEUROFISIOLOGICA CL          "/>
    <s v="FENE"/>
    <n v="4253"/>
    <s v="FENE"/>
    <n v="4253"/>
    <m/>
    <s v="FENE_4253"/>
    <s v="800186901_FENE_4253"/>
    <d v="2021-09-14T00:00:00"/>
    <n v="78000"/>
    <n v="66420"/>
    <s v="B)Factura sin saldo ERP/conciliar diferencia valor de factura"/>
    <x v="2"/>
    <n v="65905"/>
    <n v="1221865296"/>
    <m/>
    <s v="OK"/>
    <n v="75000"/>
    <n v="0"/>
    <m/>
    <n v="75000"/>
    <n v="0"/>
    <m/>
    <n v="0"/>
    <n v="0"/>
    <n v="0"/>
    <m/>
    <n v="212223318245974"/>
    <m/>
    <d v="2021-09-14T00:00:00"/>
    <m/>
    <n v="2"/>
    <m/>
    <s v="SI"/>
    <n v="1"/>
    <n v="20210930"/>
    <n v="20210919"/>
    <n v="75000"/>
    <n v="0"/>
    <n v="20220124"/>
  </r>
  <r>
    <n v="800186901"/>
    <s v="NEUROFIC LTDA CENTRO NEUROFISIOLOGICA CL          "/>
    <s v="FENE"/>
    <n v="4255"/>
    <s v="FENE"/>
    <n v="4255"/>
    <m/>
    <s v="FENE_4255"/>
    <s v="800186901_FENE_4255"/>
    <d v="2021-09-14T00:00:00"/>
    <n v="65000"/>
    <n v="46450"/>
    <s v="B)Factura sin saldo ERP/conciliar diferencia valor de factura"/>
    <x v="2"/>
    <n v="46021"/>
    <n v="1221865297"/>
    <m/>
    <s v="OK"/>
    <n v="53600"/>
    <n v="0"/>
    <m/>
    <n v="53600"/>
    <n v="0"/>
    <m/>
    <n v="0"/>
    <n v="0"/>
    <n v="0"/>
    <m/>
    <n v="212173318323295"/>
    <m/>
    <d v="2021-09-14T00:00:00"/>
    <m/>
    <n v="2"/>
    <m/>
    <s v="SI"/>
    <n v="1"/>
    <n v="20210930"/>
    <n v="20210919"/>
    <n v="53600"/>
    <n v="0"/>
    <n v="20220124"/>
  </r>
  <r>
    <n v="800186901"/>
    <s v="NEUROFIC LTDA CENTRO NEUROFISIOLOGICA CL          "/>
    <s v="FENE"/>
    <n v="4268"/>
    <s v="FENE"/>
    <n v="4268"/>
    <m/>
    <s v="FENE_4268"/>
    <s v="800186901_FENE_4268"/>
    <d v="2021-09-14T00:00:00"/>
    <n v="416000"/>
    <n v="362740"/>
    <s v="B)Factura sin saldo ERP/conciliar diferencia valor de factura"/>
    <x v="2"/>
    <n v="359994"/>
    <n v="1221865289"/>
    <m/>
    <s v="OK"/>
    <n v="408500"/>
    <n v="0"/>
    <m/>
    <n v="408500"/>
    <n v="0"/>
    <m/>
    <n v="0"/>
    <n v="0"/>
    <n v="0"/>
    <m/>
    <n v="211448516525534"/>
    <m/>
    <d v="2021-09-14T00:00:00"/>
    <m/>
    <n v="2"/>
    <m/>
    <s v="SI"/>
    <n v="1"/>
    <n v="20210930"/>
    <n v="20210919"/>
    <n v="408500"/>
    <n v="0"/>
    <n v="20220124"/>
  </r>
  <r>
    <n v="800186901"/>
    <s v="NEUROFIC LTDA CENTRO NEUROFISIOLOGICA CL          "/>
    <s v="FENE"/>
    <n v="4275"/>
    <s v="FENE"/>
    <n v="4275"/>
    <m/>
    <s v="FENE_4275"/>
    <s v="800186901_FENE_4275"/>
    <d v="2021-09-14T00:00:00"/>
    <n v="795000"/>
    <n v="650050"/>
    <s v="B)Factura sin saldo ERP/conciliar diferencia valor de factura"/>
    <x v="2"/>
    <n v="644803"/>
    <n v="1221865290"/>
    <m/>
    <s v="OK"/>
    <n v="737500"/>
    <n v="0"/>
    <m/>
    <n v="737500"/>
    <n v="0"/>
    <m/>
    <n v="0"/>
    <n v="0"/>
    <n v="0"/>
    <m/>
    <n v="211133114532745"/>
    <m/>
    <d v="2021-09-14T00:00:00"/>
    <m/>
    <n v="2"/>
    <m/>
    <s v="SI"/>
    <n v="1"/>
    <n v="20210930"/>
    <n v="20210919"/>
    <n v="737500"/>
    <n v="0"/>
    <n v="20220124"/>
  </r>
  <r>
    <n v="800186901"/>
    <s v="NEUROFIC LTDA CENTRO NEUROFISIOLOGICA CL          "/>
    <s v="FENE"/>
    <n v="4276"/>
    <s v="FENE"/>
    <n v="4276"/>
    <m/>
    <s v="FENE_4276"/>
    <s v="800186901_FENE_4276"/>
    <d v="2021-09-14T00:00:00"/>
    <n v="75000"/>
    <n v="59250"/>
    <s v="B)Factura sin saldo ERP/conciliar diferencia valor de factura"/>
    <x v="2"/>
    <n v="58755"/>
    <n v="1221800550"/>
    <m/>
    <s v="OK"/>
    <n v="67500"/>
    <n v="0"/>
    <m/>
    <n v="67500"/>
    <n v="0"/>
    <m/>
    <n v="0"/>
    <n v="0"/>
    <n v="0"/>
    <m/>
    <n v="211448516641897"/>
    <m/>
    <d v="2021-09-14T00:00:00"/>
    <m/>
    <n v="2"/>
    <m/>
    <s v="SI"/>
    <n v="1"/>
    <n v="20210930"/>
    <n v="20210922"/>
    <n v="67500"/>
    <n v="0"/>
    <n v="20220124"/>
  </r>
  <r>
    <n v="800186901"/>
    <s v="NEUROFIC LTDA CENTRO NEUROFISIOLOGICA CL          "/>
    <s v="FENE"/>
    <n v="4279"/>
    <s v="FENE"/>
    <n v="4279"/>
    <m/>
    <s v="FENE_4279"/>
    <s v="800186901_FENE_4279"/>
    <d v="2021-09-14T00:00:00"/>
    <n v="532440"/>
    <n v="466371"/>
    <s v="B)Factura sin saldo ERP/conciliar diferencia valor de factura"/>
    <x v="2"/>
    <n v="462858"/>
    <n v="1221865303"/>
    <m/>
    <s v="OK"/>
    <n v="524940"/>
    <n v="0"/>
    <m/>
    <n v="524940"/>
    <n v="0"/>
    <m/>
    <n v="0"/>
    <n v="0"/>
    <n v="0"/>
    <m/>
    <n v="211968495325151"/>
    <m/>
    <d v="2021-09-14T00:00:00"/>
    <m/>
    <n v="2"/>
    <m/>
    <s v="SI"/>
    <n v="1"/>
    <n v="20210930"/>
    <n v="20210919"/>
    <n v="524940"/>
    <n v="0"/>
    <n v="20220124"/>
  </r>
  <r>
    <n v="800186901"/>
    <s v="NEUROFIC LTDA CENTRO NEUROFISIOLOGICA CL          "/>
    <s v="FENE"/>
    <n v="4284"/>
    <s v="FENE"/>
    <n v="4284"/>
    <m/>
    <s v="FENE_4284"/>
    <s v="800186901_FENE_4284"/>
    <d v="2021-09-14T00:00:00"/>
    <n v="9490000"/>
    <n v="8333600"/>
    <s v="B)Factura sin saldo ERP/conciliar diferencia valor de factura"/>
    <x v="2"/>
    <n v="8270966"/>
    <n v="1221865304"/>
    <m/>
    <s v="OK"/>
    <n v="9377500"/>
    <n v="0"/>
    <m/>
    <n v="9377500"/>
    <n v="0"/>
    <m/>
    <n v="0"/>
    <n v="0"/>
    <n v="0"/>
    <m/>
    <n v="211883114348867"/>
    <m/>
    <d v="2021-09-14T00:00:00"/>
    <m/>
    <n v="2"/>
    <m/>
    <s v="SI"/>
    <n v="1"/>
    <n v="20210930"/>
    <n v="20210919"/>
    <n v="9377500"/>
    <n v="0"/>
    <n v="20220124"/>
  </r>
  <r>
    <n v="800186901"/>
    <s v="NEUROFIC LTDA CENTRO NEUROFISIOLOGICA CL          "/>
    <s v="FENE"/>
    <n v="4492"/>
    <s v="FENE"/>
    <n v="4492"/>
    <m/>
    <s v="FENE_4492"/>
    <s v="800186901_FENE_4492"/>
    <d v="2021-10-12T00:00:00"/>
    <n v="865000"/>
    <n v="720250"/>
    <s v="B)Factura sin saldo ERP/conciliar diferencia valor de factura"/>
    <x v="1"/>
    <n v="0"/>
    <n v="0"/>
    <m/>
    <s v="OK"/>
    <n v="61900"/>
    <n v="0"/>
    <m/>
    <n v="61900"/>
    <n v="0"/>
    <m/>
    <n v="0"/>
    <n v="0"/>
    <n v="0"/>
    <m/>
    <n v="212438493544923"/>
    <m/>
    <d v="2021-10-12T00:00:00"/>
    <m/>
    <n v="2"/>
    <m/>
    <s v="SI"/>
    <n v="1"/>
    <n v="20211230"/>
    <n v="20211203"/>
    <n v="61900"/>
    <n v="0"/>
    <n v="2022012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6" cacheId="58" applyNumberFormats="0" applyBorderFormats="0" applyFontFormats="0" applyPatternFormats="0" applyAlignmentFormats="0" applyWidthHeightFormats="1" dataCaption="Valores" updatedVersion="5" minRefreshableVersion="3" useAutoFormatting="1" itemPrintTitles="1" createdVersion="7" indent="0" outline="1" outlineData="1" multipleFieldFilters="0">
  <location ref="A3:D8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5">
        <item x="0"/>
        <item x="1"/>
        <item x="2"/>
        <item x="3"/>
        <item t="default"/>
      </items>
    </pivotField>
    <pivotField dataField="1" showAll="0"/>
    <pivotField showAll="0"/>
    <pivotField showAll="0"/>
    <pivotField showAll="0"/>
    <pivotField numFmtId="166" showAll="0"/>
    <pivotField numFmtId="166" showAll="0"/>
    <pivotField showAll="0"/>
    <pivotField numFmtId="166"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 numFmtId="166"/>
    <dataField name="Suma de POR PAGAR SAP" fld="14" baseField="0" baseItem="0" numFmtId="166"/>
  </dataFields>
  <formats count="1"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>
    <tabColor rgb="FF7030A0"/>
  </sheetPr>
  <dimension ref="A1:Q98"/>
  <sheetViews>
    <sheetView zoomScaleNormal="100" workbookViewId="0"/>
  </sheetViews>
  <sheetFormatPr baseColWidth="10" defaultRowHeight="12.75"/>
  <cols>
    <col min="1" max="1" width="35" style="3" customWidth="1"/>
    <col min="2" max="2" width="13.140625" style="3" customWidth="1"/>
    <col min="3" max="3" width="12.140625" style="3" customWidth="1"/>
    <col min="4" max="4" width="15.28515625" style="3" customWidth="1"/>
    <col min="5" max="5" width="8.28515625" style="3" customWidth="1"/>
    <col min="6" max="6" width="15.28515625" style="3" customWidth="1"/>
    <col min="7" max="7" width="12.28515625" style="3" customWidth="1"/>
    <col min="8" max="8" width="10.85546875" style="3" customWidth="1"/>
    <col min="9" max="9" width="11.85546875" style="3" customWidth="1"/>
    <col min="10" max="10" width="10.5703125" style="3" customWidth="1"/>
    <col min="11" max="12" width="12.28515625" style="3" customWidth="1"/>
    <col min="13" max="13" width="17.5703125" style="3" customWidth="1"/>
    <col min="14" max="14" width="13.85546875" style="3" customWidth="1"/>
    <col min="15" max="15" width="15" style="3" customWidth="1"/>
    <col min="16" max="16" width="14.42578125" style="3" customWidth="1"/>
    <col min="17" max="17" width="15.140625" style="3" customWidth="1"/>
    <col min="18" max="232" width="9.140625" style="3" customWidth="1"/>
    <col min="233" max="16384" width="11.42578125" style="3"/>
  </cols>
  <sheetData>
    <row r="1" spans="1:17" ht="25.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2" t="s">
        <v>15</v>
      </c>
      <c r="Q1" s="1" t="s">
        <v>16</v>
      </c>
    </row>
    <row r="2" spans="1:17">
      <c r="A2" s="23" t="s">
        <v>17</v>
      </c>
      <c r="B2" s="23" t="s">
        <v>18</v>
      </c>
      <c r="C2" s="23">
        <v>827</v>
      </c>
      <c r="D2" s="24">
        <v>44145</v>
      </c>
      <c r="E2" s="25">
        <v>60</v>
      </c>
      <c r="F2" s="26">
        <f t="shared" ref="F2:F4" si="0">+D2+E2</f>
        <v>44205</v>
      </c>
      <c r="G2" s="27">
        <v>4104860</v>
      </c>
      <c r="H2" s="28">
        <v>82800</v>
      </c>
      <c r="I2" s="27">
        <f t="shared" ref="I2:I4" si="1">G2-H2</f>
        <v>4022060</v>
      </c>
      <c r="J2" s="28">
        <f>(G2*11%)-9541</f>
        <v>441993.6</v>
      </c>
      <c r="K2" s="28">
        <v>0</v>
      </c>
      <c r="L2" s="28">
        <v>86736</v>
      </c>
      <c r="M2" s="29">
        <f t="shared" ref="M2:M4" si="2">L2-N2</f>
        <v>86736</v>
      </c>
      <c r="N2" s="28">
        <v>0</v>
      </c>
      <c r="O2" s="29">
        <f t="shared" ref="O2:O4" si="3">+I2-J2-K2-N2</f>
        <v>3580066.4</v>
      </c>
      <c r="P2" s="28">
        <f>3493330+7986</f>
        <v>3501316</v>
      </c>
      <c r="Q2" s="30">
        <f t="shared" ref="Q2:Q3" si="4">+O2-P2</f>
        <v>78750.399999999907</v>
      </c>
    </row>
    <row r="3" spans="1:17">
      <c r="A3" s="23" t="s">
        <v>17</v>
      </c>
      <c r="B3" s="23" t="s">
        <v>18</v>
      </c>
      <c r="C3" s="23">
        <v>828</v>
      </c>
      <c r="D3" s="24">
        <v>44145</v>
      </c>
      <c r="E3" s="25">
        <v>60</v>
      </c>
      <c r="F3" s="26">
        <f t="shared" si="0"/>
        <v>44205</v>
      </c>
      <c r="G3" s="27">
        <v>4267100</v>
      </c>
      <c r="H3" s="28">
        <v>91200</v>
      </c>
      <c r="I3" s="27">
        <f t="shared" si="1"/>
        <v>4175900</v>
      </c>
      <c r="J3" s="28">
        <f>(G3*11%)-9541</f>
        <v>459840</v>
      </c>
      <c r="K3" s="28">
        <v>0</v>
      </c>
      <c r="L3" s="28">
        <v>86736</v>
      </c>
      <c r="M3" s="29">
        <f t="shared" si="2"/>
        <v>86736</v>
      </c>
      <c r="N3" s="28">
        <v>0</v>
      </c>
      <c r="O3" s="29">
        <f t="shared" si="3"/>
        <v>3716060</v>
      </c>
      <c r="P3" s="28">
        <v>3629324</v>
      </c>
      <c r="Q3" s="31">
        <f t="shared" si="4"/>
        <v>86736</v>
      </c>
    </row>
    <row r="4" spans="1:17" s="7" customFormat="1">
      <c r="A4" s="23" t="s">
        <v>19</v>
      </c>
      <c r="B4" s="23" t="s">
        <v>18</v>
      </c>
      <c r="C4" s="23">
        <v>883</v>
      </c>
      <c r="D4" s="24">
        <v>44145</v>
      </c>
      <c r="E4" s="25">
        <v>60</v>
      </c>
      <c r="F4" s="26">
        <f t="shared" si="0"/>
        <v>44205</v>
      </c>
      <c r="G4" s="27">
        <v>156000</v>
      </c>
      <c r="H4" s="28">
        <v>4500</v>
      </c>
      <c r="I4" s="27">
        <f t="shared" si="1"/>
        <v>151500</v>
      </c>
      <c r="J4" s="28">
        <f>(G4*11%)-2860</f>
        <v>14300</v>
      </c>
      <c r="K4" s="28">
        <v>0</v>
      </c>
      <c r="L4" s="28">
        <v>26000</v>
      </c>
      <c r="M4" s="29">
        <f t="shared" si="2"/>
        <v>26000</v>
      </c>
      <c r="N4" s="28">
        <v>0</v>
      </c>
      <c r="O4" s="29">
        <f t="shared" si="3"/>
        <v>137200</v>
      </c>
      <c r="P4" s="28">
        <f>34472+76728+3240</f>
        <v>114440</v>
      </c>
      <c r="Q4" s="31">
        <f>+O4-P4</f>
        <v>22760</v>
      </c>
    </row>
    <row r="5" spans="1:17">
      <c r="A5" s="23" t="s">
        <v>17</v>
      </c>
      <c r="B5" s="23" t="s">
        <v>18</v>
      </c>
      <c r="C5" s="23">
        <v>2339</v>
      </c>
      <c r="D5" s="24">
        <v>44266</v>
      </c>
      <c r="E5" s="25">
        <v>60</v>
      </c>
      <c r="F5" s="26">
        <f t="shared" ref="F5:F14" si="5">+D5+E5</f>
        <v>44326</v>
      </c>
      <c r="G5" s="27">
        <v>182000</v>
      </c>
      <c r="H5" s="28">
        <v>21000</v>
      </c>
      <c r="I5" s="27">
        <f t="shared" ref="I5:I14" si="6">G5-H5</f>
        <v>161000</v>
      </c>
      <c r="J5" s="28">
        <f t="shared" ref="J5" si="7">G5*11%</f>
        <v>20020</v>
      </c>
      <c r="K5" s="28">
        <v>0</v>
      </c>
      <c r="L5" s="28">
        <v>0</v>
      </c>
      <c r="M5" s="28">
        <v>0</v>
      </c>
      <c r="N5" s="28">
        <v>0</v>
      </c>
      <c r="O5" s="28">
        <f t="shared" ref="O5:O91" si="8">+I5-J5-K5-N5</f>
        <v>140980</v>
      </c>
      <c r="P5" s="28">
        <v>86076</v>
      </c>
      <c r="Q5" s="28">
        <f t="shared" ref="Q5:Q20" si="9">+O5-P5</f>
        <v>54904</v>
      </c>
    </row>
    <row r="6" spans="1:17">
      <c r="A6" s="23" t="s">
        <v>20</v>
      </c>
      <c r="B6" s="23" t="s">
        <v>18</v>
      </c>
      <c r="C6" s="23">
        <v>2351</v>
      </c>
      <c r="D6" s="24">
        <v>44266</v>
      </c>
      <c r="E6" s="25">
        <v>60</v>
      </c>
      <c r="F6" s="26">
        <f t="shared" si="5"/>
        <v>44326</v>
      </c>
      <c r="G6" s="27">
        <v>208000</v>
      </c>
      <c r="H6" s="28">
        <v>6000</v>
      </c>
      <c r="I6" s="27">
        <f t="shared" si="6"/>
        <v>202000</v>
      </c>
      <c r="J6" s="28">
        <f t="shared" ref="J6:J25" si="10">G6*11%</f>
        <v>22880</v>
      </c>
      <c r="K6" s="28">
        <v>0</v>
      </c>
      <c r="L6" s="28">
        <v>0</v>
      </c>
      <c r="M6" s="28">
        <v>0</v>
      </c>
      <c r="N6" s="28">
        <v>0</v>
      </c>
      <c r="O6" s="28">
        <f t="shared" si="8"/>
        <v>179120</v>
      </c>
      <c r="P6" s="28">
        <f>25077+143621</f>
        <v>168698</v>
      </c>
      <c r="Q6" s="28">
        <f t="shared" si="9"/>
        <v>10422</v>
      </c>
    </row>
    <row r="7" spans="1:17" s="7" customFormat="1">
      <c r="A7" s="4" t="s">
        <v>20</v>
      </c>
      <c r="B7" s="4" t="s">
        <v>18</v>
      </c>
      <c r="C7" s="4">
        <v>2732</v>
      </c>
      <c r="D7" s="5">
        <v>44301</v>
      </c>
      <c r="E7" s="8">
        <v>60</v>
      </c>
      <c r="F7" s="9">
        <f t="shared" si="5"/>
        <v>44361</v>
      </c>
      <c r="G7" s="6">
        <v>1708512</v>
      </c>
      <c r="H7" s="10">
        <v>39100</v>
      </c>
      <c r="I7" s="6">
        <f>G7-H7</f>
        <v>1669412</v>
      </c>
      <c r="J7" s="10">
        <f t="shared" si="10"/>
        <v>187936.32</v>
      </c>
      <c r="K7" s="10">
        <v>0</v>
      </c>
      <c r="L7" s="10">
        <v>56576</v>
      </c>
      <c r="M7" s="10">
        <v>56576</v>
      </c>
      <c r="N7" s="10">
        <v>0</v>
      </c>
      <c r="O7" s="10">
        <f t="shared" si="8"/>
        <v>1481475.68</v>
      </c>
      <c r="P7" s="10">
        <f>915919+22155+486826+28198</f>
        <v>1453098</v>
      </c>
      <c r="Q7" s="10">
        <f t="shared" si="9"/>
        <v>28377.679999999935</v>
      </c>
    </row>
    <row r="8" spans="1:17">
      <c r="A8" s="23" t="s">
        <v>17</v>
      </c>
      <c r="B8" s="23" t="s">
        <v>18</v>
      </c>
      <c r="C8" s="23">
        <v>2782</v>
      </c>
      <c r="D8" s="24">
        <v>44319</v>
      </c>
      <c r="E8" s="25">
        <v>60</v>
      </c>
      <c r="F8" s="26">
        <f t="shared" si="5"/>
        <v>44379</v>
      </c>
      <c r="G8" s="27">
        <v>240220</v>
      </c>
      <c r="H8" s="28">
        <v>10100</v>
      </c>
      <c r="I8" s="27">
        <f t="shared" si="6"/>
        <v>230120</v>
      </c>
      <c r="J8" s="28">
        <f t="shared" si="10"/>
        <v>26424.2</v>
      </c>
      <c r="K8" s="28">
        <v>0</v>
      </c>
      <c r="L8" s="28">
        <v>0</v>
      </c>
      <c r="M8" s="28">
        <v>0</v>
      </c>
      <c r="N8" s="28">
        <v>0</v>
      </c>
      <c r="O8" s="28">
        <f t="shared" si="8"/>
        <v>203695.8</v>
      </c>
      <c r="P8" s="28">
        <v>202111</v>
      </c>
      <c r="Q8" s="28">
        <f t="shared" si="9"/>
        <v>1584.7999999999884</v>
      </c>
    </row>
    <row r="9" spans="1:17">
      <c r="A9" s="23" t="s">
        <v>17</v>
      </c>
      <c r="B9" s="23" t="s">
        <v>18</v>
      </c>
      <c r="C9" s="23">
        <v>2783</v>
      </c>
      <c r="D9" s="24">
        <v>44319</v>
      </c>
      <c r="E9" s="25">
        <v>60</v>
      </c>
      <c r="F9" s="26">
        <f t="shared" si="5"/>
        <v>44379</v>
      </c>
      <c r="G9" s="27">
        <v>285000</v>
      </c>
      <c r="H9" s="28">
        <v>37300</v>
      </c>
      <c r="I9" s="27">
        <f t="shared" si="6"/>
        <v>247700</v>
      </c>
      <c r="J9" s="28">
        <f t="shared" si="10"/>
        <v>31350</v>
      </c>
      <c r="K9" s="28">
        <v>0</v>
      </c>
      <c r="L9" s="28">
        <v>0</v>
      </c>
      <c r="M9" s="28">
        <v>0</v>
      </c>
      <c r="N9" s="28">
        <v>0</v>
      </c>
      <c r="O9" s="28">
        <f t="shared" si="8"/>
        <v>216350</v>
      </c>
      <c r="P9" s="28">
        <v>214469</v>
      </c>
      <c r="Q9" s="28">
        <f t="shared" si="9"/>
        <v>1881</v>
      </c>
    </row>
    <row r="10" spans="1:17">
      <c r="A10" s="23" t="s">
        <v>17</v>
      </c>
      <c r="B10" s="23" t="s">
        <v>18</v>
      </c>
      <c r="C10" s="23">
        <v>2784</v>
      </c>
      <c r="D10" s="24">
        <v>44319</v>
      </c>
      <c r="E10" s="25">
        <v>60</v>
      </c>
      <c r="F10" s="26">
        <f t="shared" si="5"/>
        <v>44379</v>
      </c>
      <c r="G10" s="27">
        <v>3965000</v>
      </c>
      <c r="H10" s="28">
        <v>15000</v>
      </c>
      <c r="I10" s="27">
        <f t="shared" si="6"/>
        <v>3950000</v>
      </c>
      <c r="J10" s="28">
        <f t="shared" si="10"/>
        <v>436150</v>
      </c>
      <c r="K10" s="28">
        <v>0</v>
      </c>
      <c r="L10" s="28">
        <v>0</v>
      </c>
      <c r="M10" s="28">
        <v>0</v>
      </c>
      <c r="N10" s="28">
        <v>0</v>
      </c>
      <c r="O10" s="28">
        <f t="shared" si="8"/>
        <v>3513850</v>
      </c>
      <c r="P10" s="28">
        <v>3487681</v>
      </c>
      <c r="Q10" s="28">
        <f t="shared" si="9"/>
        <v>26169</v>
      </c>
    </row>
    <row r="11" spans="1:17">
      <c r="A11" s="23" t="s">
        <v>17</v>
      </c>
      <c r="B11" s="23" t="s">
        <v>18</v>
      </c>
      <c r="C11" s="23">
        <v>2785</v>
      </c>
      <c r="D11" s="24">
        <v>44319</v>
      </c>
      <c r="E11" s="25">
        <v>60</v>
      </c>
      <c r="F11" s="26">
        <f t="shared" si="5"/>
        <v>44379</v>
      </c>
      <c r="G11" s="27">
        <v>576992</v>
      </c>
      <c r="H11" s="28">
        <v>6500</v>
      </c>
      <c r="I11" s="27">
        <f t="shared" si="6"/>
        <v>570492</v>
      </c>
      <c r="J11" s="28">
        <f t="shared" si="10"/>
        <v>63469.120000000003</v>
      </c>
      <c r="K11" s="28">
        <v>0</v>
      </c>
      <c r="L11" s="28">
        <v>0</v>
      </c>
      <c r="M11" s="28">
        <v>0</v>
      </c>
      <c r="N11" s="28">
        <v>314354</v>
      </c>
      <c r="O11" s="28">
        <f t="shared" si="8"/>
        <v>192668.88</v>
      </c>
      <c r="P11" s="28">
        <v>191222</v>
      </c>
      <c r="Q11" s="28">
        <f t="shared" si="9"/>
        <v>1446.8800000000047</v>
      </c>
    </row>
    <row r="12" spans="1:17">
      <c r="A12" s="23" t="s">
        <v>17</v>
      </c>
      <c r="B12" s="23" t="s">
        <v>18</v>
      </c>
      <c r="C12" s="23">
        <v>3036</v>
      </c>
      <c r="D12" s="24">
        <v>44327</v>
      </c>
      <c r="E12" s="25">
        <v>60</v>
      </c>
      <c r="F12" s="26">
        <f t="shared" si="5"/>
        <v>44387</v>
      </c>
      <c r="G12" s="27">
        <v>104000</v>
      </c>
      <c r="H12" s="28">
        <v>9000</v>
      </c>
      <c r="I12" s="27">
        <f t="shared" si="6"/>
        <v>95000</v>
      </c>
      <c r="J12" s="28">
        <f t="shared" si="10"/>
        <v>11440</v>
      </c>
      <c r="K12" s="28">
        <v>0</v>
      </c>
      <c r="L12" s="28">
        <v>0</v>
      </c>
      <c r="M12" s="28">
        <v>0</v>
      </c>
      <c r="N12" s="28">
        <v>0</v>
      </c>
      <c r="O12" s="28">
        <f t="shared" si="8"/>
        <v>83560</v>
      </c>
      <c r="P12" s="28">
        <v>82874</v>
      </c>
      <c r="Q12" s="28">
        <f t="shared" si="9"/>
        <v>686</v>
      </c>
    </row>
    <row r="13" spans="1:17">
      <c r="A13" s="23" t="s">
        <v>17</v>
      </c>
      <c r="B13" s="23" t="s">
        <v>18</v>
      </c>
      <c r="C13" s="23">
        <v>3037</v>
      </c>
      <c r="D13" s="24">
        <v>44327</v>
      </c>
      <c r="E13" s="25">
        <v>60</v>
      </c>
      <c r="F13" s="26">
        <f t="shared" si="5"/>
        <v>44387</v>
      </c>
      <c r="G13" s="27">
        <v>26000</v>
      </c>
      <c r="H13" s="28">
        <v>0</v>
      </c>
      <c r="I13" s="27">
        <f t="shared" si="6"/>
        <v>26000</v>
      </c>
      <c r="J13" s="28">
        <f t="shared" si="10"/>
        <v>2860</v>
      </c>
      <c r="K13" s="28">
        <v>0</v>
      </c>
      <c r="L13" s="28">
        <v>0</v>
      </c>
      <c r="M13" s="28">
        <v>0</v>
      </c>
      <c r="N13" s="28">
        <v>0</v>
      </c>
      <c r="O13" s="28">
        <f t="shared" si="8"/>
        <v>23140</v>
      </c>
      <c r="P13" s="28">
        <v>22968</v>
      </c>
      <c r="Q13" s="28">
        <f t="shared" si="9"/>
        <v>172</v>
      </c>
    </row>
    <row r="14" spans="1:17">
      <c r="A14" s="23" t="s">
        <v>17</v>
      </c>
      <c r="B14" s="23" t="s">
        <v>18</v>
      </c>
      <c r="C14" s="23">
        <v>3038</v>
      </c>
      <c r="D14" s="24">
        <v>44327</v>
      </c>
      <c r="E14" s="25">
        <v>60</v>
      </c>
      <c r="F14" s="26">
        <f t="shared" si="5"/>
        <v>44387</v>
      </c>
      <c r="G14" s="27">
        <v>520000</v>
      </c>
      <c r="H14" s="28">
        <v>0</v>
      </c>
      <c r="I14" s="27">
        <f t="shared" si="6"/>
        <v>520000</v>
      </c>
      <c r="J14" s="28">
        <f t="shared" si="10"/>
        <v>57200</v>
      </c>
      <c r="K14" s="28">
        <v>0</v>
      </c>
      <c r="L14" s="28">
        <v>0</v>
      </c>
      <c r="M14" s="28">
        <v>0</v>
      </c>
      <c r="N14" s="28">
        <v>0</v>
      </c>
      <c r="O14" s="28">
        <f t="shared" si="8"/>
        <v>462800</v>
      </c>
      <c r="P14" s="28">
        <v>459368</v>
      </c>
      <c r="Q14" s="28">
        <f t="shared" si="9"/>
        <v>3432</v>
      </c>
    </row>
    <row r="15" spans="1:17">
      <c r="A15" s="23" t="s">
        <v>17</v>
      </c>
      <c r="B15" s="23" t="s">
        <v>18</v>
      </c>
      <c r="C15" s="23">
        <v>3040</v>
      </c>
      <c r="D15" s="24">
        <v>44327</v>
      </c>
      <c r="E15" s="25">
        <v>60</v>
      </c>
      <c r="F15" s="26">
        <f t="shared" ref="F15:F91" si="11">+D15+E15</f>
        <v>44387</v>
      </c>
      <c r="G15" s="27">
        <v>6240000</v>
      </c>
      <c r="H15" s="28">
        <v>22500</v>
      </c>
      <c r="I15" s="27">
        <f t="shared" ref="I15:I56" si="12">G15-H15</f>
        <v>6217500</v>
      </c>
      <c r="J15" s="28">
        <f t="shared" si="10"/>
        <v>686400</v>
      </c>
      <c r="K15" s="28">
        <v>0</v>
      </c>
      <c r="L15" s="28">
        <v>0</v>
      </c>
      <c r="M15" s="28">
        <v>0</v>
      </c>
      <c r="N15" s="28">
        <v>0</v>
      </c>
      <c r="O15" s="28">
        <f t="shared" si="8"/>
        <v>5531100</v>
      </c>
      <c r="P15" s="28">
        <v>5489916</v>
      </c>
      <c r="Q15" s="28">
        <f t="shared" si="9"/>
        <v>41184</v>
      </c>
    </row>
    <row r="16" spans="1:17">
      <c r="A16" s="23" t="s">
        <v>17</v>
      </c>
      <c r="B16" s="23" t="s">
        <v>18</v>
      </c>
      <c r="C16" s="23">
        <v>3042</v>
      </c>
      <c r="D16" s="24">
        <v>44327</v>
      </c>
      <c r="E16" s="25">
        <v>60</v>
      </c>
      <c r="F16" s="26">
        <f t="shared" si="11"/>
        <v>44387</v>
      </c>
      <c r="G16" s="27">
        <v>225000</v>
      </c>
      <c r="H16" s="28">
        <v>8600</v>
      </c>
      <c r="I16" s="27">
        <f t="shared" si="12"/>
        <v>216400</v>
      </c>
      <c r="J16" s="28">
        <f t="shared" si="10"/>
        <v>24750</v>
      </c>
      <c r="K16" s="28">
        <v>0</v>
      </c>
      <c r="L16" s="28">
        <v>0</v>
      </c>
      <c r="M16" s="28">
        <v>0</v>
      </c>
      <c r="N16" s="28">
        <v>0</v>
      </c>
      <c r="O16" s="28">
        <f t="shared" si="8"/>
        <v>191650</v>
      </c>
      <c r="P16" s="28">
        <v>133069</v>
      </c>
      <c r="Q16" s="28">
        <f t="shared" si="9"/>
        <v>58581</v>
      </c>
    </row>
    <row r="17" spans="1:17">
      <c r="A17" s="23" t="s">
        <v>17</v>
      </c>
      <c r="B17" s="23" t="s">
        <v>18</v>
      </c>
      <c r="C17" s="23">
        <v>3044</v>
      </c>
      <c r="D17" s="24">
        <v>44327</v>
      </c>
      <c r="E17" s="25">
        <v>60</v>
      </c>
      <c r="F17" s="26">
        <f t="shared" si="11"/>
        <v>44387</v>
      </c>
      <c r="G17" s="27">
        <v>332072</v>
      </c>
      <c r="H17" s="28">
        <v>13000</v>
      </c>
      <c r="I17" s="27">
        <f t="shared" si="12"/>
        <v>319072</v>
      </c>
      <c r="J17" s="28">
        <f t="shared" si="10"/>
        <v>36527.919999999998</v>
      </c>
      <c r="K17" s="28">
        <v>0</v>
      </c>
      <c r="L17" s="28">
        <v>0</v>
      </c>
      <c r="M17" s="28">
        <v>0</v>
      </c>
      <c r="N17" s="28">
        <v>0</v>
      </c>
      <c r="O17" s="28">
        <f t="shared" si="8"/>
        <v>282544.08</v>
      </c>
      <c r="P17" s="28">
        <v>280352</v>
      </c>
      <c r="Q17" s="28">
        <f t="shared" si="9"/>
        <v>2192.0800000000163</v>
      </c>
    </row>
    <row r="18" spans="1:17">
      <c r="A18" s="23" t="s">
        <v>20</v>
      </c>
      <c r="B18" s="23" t="s">
        <v>18</v>
      </c>
      <c r="C18" s="23">
        <v>3045</v>
      </c>
      <c r="D18" s="24">
        <v>44327</v>
      </c>
      <c r="E18" s="25">
        <v>60</v>
      </c>
      <c r="F18" s="26">
        <f t="shared" si="11"/>
        <v>44387</v>
      </c>
      <c r="G18" s="27">
        <v>742872</v>
      </c>
      <c r="H18" s="28">
        <v>0</v>
      </c>
      <c r="I18" s="27">
        <f t="shared" si="12"/>
        <v>742872</v>
      </c>
      <c r="J18" s="28">
        <f t="shared" si="10"/>
        <v>81715.92</v>
      </c>
      <c r="K18" s="28">
        <v>0</v>
      </c>
      <c r="L18" s="28">
        <v>0</v>
      </c>
      <c r="M18" s="28">
        <v>0</v>
      </c>
      <c r="N18" s="28">
        <v>0</v>
      </c>
      <c r="O18" s="28">
        <f t="shared" si="8"/>
        <v>661156.07999999996</v>
      </c>
      <c r="P18" s="28">
        <f>409917+249376</f>
        <v>659293</v>
      </c>
      <c r="Q18" s="28">
        <f t="shared" si="9"/>
        <v>1863.0799999999581</v>
      </c>
    </row>
    <row r="19" spans="1:17">
      <c r="A19" s="23" t="s">
        <v>20</v>
      </c>
      <c r="B19" s="23" t="s">
        <v>18</v>
      </c>
      <c r="C19" s="23">
        <v>3046</v>
      </c>
      <c r="D19" s="24">
        <v>44327</v>
      </c>
      <c r="E19" s="25">
        <v>60</v>
      </c>
      <c r="F19" s="26">
        <f t="shared" si="11"/>
        <v>44387</v>
      </c>
      <c r="G19" s="27">
        <v>390000</v>
      </c>
      <c r="H19" s="28">
        <v>0</v>
      </c>
      <c r="I19" s="27">
        <f t="shared" si="12"/>
        <v>390000</v>
      </c>
      <c r="J19" s="28">
        <f t="shared" si="10"/>
        <v>42900</v>
      </c>
      <c r="K19" s="28">
        <v>0</v>
      </c>
      <c r="L19" s="28">
        <v>0</v>
      </c>
      <c r="M19" s="28">
        <v>0</v>
      </c>
      <c r="N19" s="28">
        <v>0</v>
      </c>
      <c r="O19" s="28">
        <f t="shared" si="8"/>
        <v>347100</v>
      </c>
      <c r="P19" s="28">
        <v>344526</v>
      </c>
      <c r="Q19" s="28">
        <f t="shared" si="9"/>
        <v>2574</v>
      </c>
    </row>
    <row r="20" spans="1:17">
      <c r="A20" s="23" t="s">
        <v>20</v>
      </c>
      <c r="B20" s="23" t="s">
        <v>18</v>
      </c>
      <c r="C20" s="23">
        <v>3047</v>
      </c>
      <c r="D20" s="24">
        <v>44327</v>
      </c>
      <c r="E20" s="25">
        <v>60</v>
      </c>
      <c r="F20" s="26">
        <f t="shared" si="11"/>
        <v>44387</v>
      </c>
      <c r="G20" s="27">
        <v>208000</v>
      </c>
      <c r="H20" s="28">
        <v>0</v>
      </c>
      <c r="I20" s="27">
        <f t="shared" si="12"/>
        <v>208000</v>
      </c>
      <c r="J20" s="28">
        <f t="shared" si="10"/>
        <v>22880</v>
      </c>
      <c r="K20" s="28">
        <v>0</v>
      </c>
      <c r="L20" s="28">
        <v>0</v>
      </c>
      <c r="M20" s="28">
        <v>0</v>
      </c>
      <c r="N20" s="28">
        <v>0</v>
      </c>
      <c r="O20" s="28">
        <f t="shared" si="8"/>
        <v>185120</v>
      </c>
      <c r="P20" s="28">
        <f>25917+158022</f>
        <v>183939</v>
      </c>
      <c r="Q20" s="28">
        <f t="shared" si="9"/>
        <v>1181</v>
      </c>
    </row>
    <row r="21" spans="1:17">
      <c r="A21" s="4" t="s">
        <v>17</v>
      </c>
      <c r="B21" s="4" t="s">
        <v>18</v>
      </c>
      <c r="C21" s="4">
        <v>3381</v>
      </c>
      <c r="D21" s="5">
        <v>44362</v>
      </c>
      <c r="E21" s="8">
        <v>60</v>
      </c>
      <c r="F21" s="9">
        <f t="shared" si="11"/>
        <v>44422</v>
      </c>
      <c r="G21" s="6">
        <v>173472</v>
      </c>
      <c r="H21" s="10">
        <v>0</v>
      </c>
      <c r="I21" s="6">
        <f t="shared" si="12"/>
        <v>173472</v>
      </c>
      <c r="J21" s="10">
        <v>9541</v>
      </c>
      <c r="K21" s="10">
        <v>0</v>
      </c>
      <c r="L21" s="10">
        <v>86736</v>
      </c>
      <c r="M21" s="10">
        <v>86736</v>
      </c>
      <c r="N21" s="10">
        <v>43368</v>
      </c>
      <c r="O21" s="10">
        <f t="shared" si="8"/>
        <v>120563</v>
      </c>
      <c r="P21" s="10">
        <v>77195</v>
      </c>
      <c r="Q21" s="10">
        <f t="shared" ref="Q21:Q91" si="13">+O21-P21</f>
        <v>43368</v>
      </c>
    </row>
    <row r="22" spans="1:17" ht="14.25" customHeight="1">
      <c r="A22" s="4" t="s">
        <v>17</v>
      </c>
      <c r="B22" s="4" t="s">
        <v>18</v>
      </c>
      <c r="C22" s="4">
        <v>3688</v>
      </c>
      <c r="D22" s="5">
        <v>44389</v>
      </c>
      <c r="E22" s="8">
        <v>60</v>
      </c>
      <c r="F22" s="9">
        <f t="shared" si="11"/>
        <v>44449</v>
      </c>
      <c r="G22" s="6">
        <v>520000</v>
      </c>
      <c r="H22" s="10">
        <v>0</v>
      </c>
      <c r="I22" s="6">
        <f t="shared" si="12"/>
        <v>520000</v>
      </c>
      <c r="J22" s="10">
        <f t="shared" si="10"/>
        <v>57200</v>
      </c>
      <c r="K22" s="10">
        <v>0</v>
      </c>
      <c r="L22" s="10">
        <v>260000</v>
      </c>
      <c r="M22" s="10">
        <v>260000</v>
      </c>
      <c r="N22" s="10">
        <v>0</v>
      </c>
      <c r="O22" s="10">
        <f t="shared" si="8"/>
        <v>462800</v>
      </c>
      <c r="P22" s="10">
        <v>202800</v>
      </c>
      <c r="Q22" s="10">
        <f t="shared" si="13"/>
        <v>260000</v>
      </c>
    </row>
    <row r="23" spans="1:17">
      <c r="A23" s="23" t="s">
        <v>17</v>
      </c>
      <c r="B23" s="23" t="s">
        <v>18</v>
      </c>
      <c r="C23" s="23">
        <v>3693</v>
      </c>
      <c r="D23" s="24">
        <v>44389</v>
      </c>
      <c r="E23" s="25">
        <v>60</v>
      </c>
      <c r="F23" s="26">
        <f t="shared" si="11"/>
        <v>44449</v>
      </c>
      <c r="G23" s="27">
        <v>915408</v>
      </c>
      <c r="H23" s="28">
        <v>0</v>
      </c>
      <c r="I23" s="27">
        <f t="shared" si="12"/>
        <v>915408</v>
      </c>
      <c r="J23" s="28">
        <f t="shared" si="10"/>
        <v>100694.88</v>
      </c>
      <c r="K23" s="28">
        <v>0</v>
      </c>
      <c r="L23" s="28">
        <v>0</v>
      </c>
      <c r="M23" s="28">
        <v>0</v>
      </c>
      <c r="N23" s="28">
        <v>0</v>
      </c>
      <c r="O23" s="28">
        <f t="shared" si="8"/>
        <v>814713.12</v>
      </c>
      <c r="P23" s="28">
        <v>773977</v>
      </c>
      <c r="Q23" s="28">
        <f t="shared" si="13"/>
        <v>40736.119999999995</v>
      </c>
    </row>
    <row r="24" spans="1:17">
      <c r="A24" s="23" t="s">
        <v>20</v>
      </c>
      <c r="B24" s="23" t="s">
        <v>18</v>
      </c>
      <c r="C24" s="23">
        <v>3699</v>
      </c>
      <c r="D24" s="24">
        <v>44389</v>
      </c>
      <c r="E24" s="25">
        <v>60</v>
      </c>
      <c r="F24" s="26">
        <f t="shared" si="11"/>
        <v>44449</v>
      </c>
      <c r="G24" s="27">
        <v>75000</v>
      </c>
      <c r="H24" s="28">
        <v>0</v>
      </c>
      <c r="I24" s="27">
        <f t="shared" si="12"/>
        <v>75000</v>
      </c>
      <c r="J24" s="28">
        <f t="shared" si="10"/>
        <v>8250</v>
      </c>
      <c r="K24" s="28">
        <v>0</v>
      </c>
      <c r="L24" s="28">
        <v>0</v>
      </c>
      <c r="M24" s="28">
        <v>0</v>
      </c>
      <c r="N24" s="28">
        <v>0</v>
      </c>
      <c r="O24" s="28">
        <f t="shared" si="8"/>
        <v>66750</v>
      </c>
      <c r="P24" s="28">
        <v>58740</v>
      </c>
      <c r="Q24" s="28">
        <f t="shared" si="13"/>
        <v>8010</v>
      </c>
    </row>
    <row r="25" spans="1:17">
      <c r="A25" s="23" t="s">
        <v>20</v>
      </c>
      <c r="B25" s="23" t="s">
        <v>18</v>
      </c>
      <c r="C25" s="23">
        <v>3700</v>
      </c>
      <c r="D25" s="24">
        <v>44389</v>
      </c>
      <c r="E25" s="25">
        <v>60</v>
      </c>
      <c r="F25" s="26">
        <f t="shared" si="11"/>
        <v>44449</v>
      </c>
      <c r="G25" s="27">
        <v>130000</v>
      </c>
      <c r="H25" s="28">
        <v>0</v>
      </c>
      <c r="I25" s="27">
        <f t="shared" si="12"/>
        <v>130000</v>
      </c>
      <c r="J25" s="28">
        <f t="shared" si="10"/>
        <v>14300</v>
      </c>
      <c r="K25" s="28">
        <v>0</v>
      </c>
      <c r="L25" s="28">
        <v>0</v>
      </c>
      <c r="M25" s="28">
        <v>0</v>
      </c>
      <c r="N25" s="28">
        <v>0</v>
      </c>
      <c r="O25" s="28">
        <f t="shared" si="8"/>
        <v>115700</v>
      </c>
      <c r="P25" s="28">
        <v>60164</v>
      </c>
      <c r="Q25" s="28">
        <f t="shared" si="13"/>
        <v>55536</v>
      </c>
    </row>
    <row r="26" spans="1:17">
      <c r="A26" s="4" t="s">
        <v>17</v>
      </c>
      <c r="B26" s="4" t="s">
        <v>18</v>
      </c>
      <c r="C26" s="4">
        <v>3970</v>
      </c>
      <c r="D26" s="5">
        <v>44421</v>
      </c>
      <c r="E26" s="8">
        <v>60</v>
      </c>
      <c r="F26" s="9">
        <f t="shared" si="11"/>
        <v>44481</v>
      </c>
      <c r="G26" s="6">
        <v>475384</v>
      </c>
      <c r="H26" s="10">
        <v>6500</v>
      </c>
      <c r="I26" s="6">
        <f t="shared" si="12"/>
        <v>468884</v>
      </c>
      <c r="J26" s="10">
        <f t="shared" ref="J26:J91" si="14">G26*11%</f>
        <v>52292.24</v>
      </c>
      <c r="K26" s="10">
        <v>0</v>
      </c>
      <c r="L26" s="10">
        <v>0</v>
      </c>
      <c r="M26" s="10">
        <v>0</v>
      </c>
      <c r="N26" s="10">
        <v>0</v>
      </c>
      <c r="O26" s="10">
        <f t="shared" si="8"/>
        <v>416591.76</v>
      </c>
      <c r="P26" s="10"/>
      <c r="Q26" s="10">
        <f t="shared" si="13"/>
        <v>416591.76</v>
      </c>
    </row>
    <row r="27" spans="1:17">
      <c r="A27" s="4" t="s">
        <v>17</v>
      </c>
      <c r="B27" s="4" t="s">
        <v>18</v>
      </c>
      <c r="C27" s="4">
        <v>3972</v>
      </c>
      <c r="D27" s="5">
        <v>44421</v>
      </c>
      <c r="E27" s="8">
        <v>60</v>
      </c>
      <c r="F27" s="9">
        <f t="shared" si="11"/>
        <v>44481</v>
      </c>
      <c r="G27" s="6">
        <v>56576</v>
      </c>
      <c r="H27" s="10">
        <v>0</v>
      </c>
      <c r="I27" s="6">
        <f t="shared" si="12"/>
        <v>56576</v>
      </c>
      <c r="J27" s="10">
        <f t="shared" si="14"/>
        <v>6223.36</v>
      </c>
      <c r="K27" s="10">
        <v>0</v>
      </c>
      <c r="L27" s="10">
        <v>0</v>
      </c>
      <c r="M27" s="10">
        <v>0</v>
      </c>
      <c r="N27" s="10">
        <v>0</v>
      </c>
      <c r="O27" s="10">
        <f t="shared" si="8"/>
        <v>50352.639999999999</v>
      </c>
      <c r="P27" s="10"/>
      <c r="Q27" s="10">
        <f t="shared" si="13"/>
        <v>50352.639999999999</v>
      </c>
    </row>
    <row r="28" spans="1:17">
      <c r="A28" s="4" t="s">
        <v>17</v>
      </c>
      <c r="B28" s="4" t="s">
        <v>18</v>
      </c>
      <c r="C28" s="4">
        <v>3973</v>
      </c>
      <c r="D28" s="5">
        <v>44421</v>
      </c>
      <c r="E28" s="8">
        <v>60</v>
      </c>
      <c r="F28" s="9">
        <f t="shared" si="11"/>
        <v>44481</v>
      </c>
      <c r="G28" s="6">
        <v>260000</v>
      </c>
      <c r="H28" s="10">
        <v>0</v>
      </c>
      <c r="I28" s="6">
        <f t="shared" si="12"/>
        <v>260000</v>
      </c>
      <c r="J28" s="10">
        <f t="shared" si="14"/>
        <v>28600</v>
      </c>
      <c r="K28" s="10">
        <v>0</v>
      </c>
      <c r="L28" s="10">
        <v>0</v>
      </c>
      <c r="M28" s="10">
        <v>0</v>
      </c>
      <c r="N28" s="10">
        <v>0</v>
      </c>
      <c r="O28" s="10">
        <f t="shared" si="8"/>
        <v>231400</v>
      </c>
      <c r="P28" s="10"/>
      <c r="Q28" s="10">
        <f t="shared" si="13"/>
        <v>231400</v>
      </c>
    </row>
    <row r="29" spans="1:17">
      <c r="A29" s="4" t="s">
        <v>17</v>
      </c>
      <c r="B29" s="4" t="s">
        <v>18</v>
      </c>
      <c r="C29" s="4">
        <v>3974</v>
      </c>
      <c r="D29" s="5">
        <v>44421</v>
      </c>
      <c r="E29" s="8">
        <v>60</v>
      </c>
      <c r="F29" s="9">
        <f t="shared" si="11"/>
        <v>44481</v>
      </c>
      <c r="G29" s="6">
        <v>286000</v>
      </c>
      <c r="H29" s="10">
        <v>13500</v>
      </c>
      <c r="I29" s="6">
        <f t="shared" si="12"/>
        <v>272500</v>
      </c>
      <c r="J29" s="10">
        <f t="shared" si="14"/>
        <v>31460</v>
      </c>
      <c r="K29" s="10">
        <v>0</v>
      </c>
      <c r="L29" s="10">
        <v>26000</v>
      </c>
      <c r="M29" s="10">
        <v>26000</v>
      </c>
      <c r="N29" s="10">
        <v>0</v>
      </c>
      <c r="O29" s="10">
        <f t="shared" si="8"/>
        <v>241040</v>
      </c>
      <c r="P29" s="10"/>
      <c r="Q29" s="10">
        <f t="shared" si="13"/>
        <v>241040</v>
      </c>
    </row>
    <row r="30" spans="1:17">
      <c r="A30" s="4" t="s">
        <v>17</v>
      </c>
      <c r="B30" s="4" t="s">
        <v>18</v>
      </c>
      <c r="C30" s="4">
        <v>3978</v>
      </c>
      <c r="D30" s="5">
        <v>44421</v>
      </c>
      <c r="E30" s="8">
        <v>60</v>
      </c>
      <c r="F30" s="9">
        <f t="shared" si="11"/>
        <v>44481</v>
      </c>
      <c r="G30" s="6">
        <v>1300000</v>
      </c>
      <c r="H30" s="10">
        <v>0</v>
      </c>
      <c r="I30" s="6">
        <f t="shared" si="12"/>
        <v>1300000</v>
      </c>
      <c r="J30" s="10">
        <f t="shared" si="14"/>
        <v>143000</v>
      </c>
      <c r="K30" s="10">
        <v>0</v>
      </c>
      <c r="L30" s="10">
        <v>0</v>
      </c>
      <c r="M30" s="10">
        <v>0</v>
      </c>
      <c r="N30" s="10">
        <v>0</v>
      </c>
      <c r="O30" s="10">
        <f t="shared" si="8"/>
        <v>1157000</v>
      </c>
      <c r="P30" s="10"/>
      <c r="Q30" s="10">
        <f t="shared" si="13"/>
        <v>1157000</v>
      </c>
    </row>
    <row r="31" spans="1:17">
      <c r="A31" s="4" t="s">
        <v>17</v>
      </c>
      <c r="B31" s="4" t="s">
        <v>18</v>
      </c>
      <c r="C31" s="4">
        <v>3980</v>
      </c>
      <c r="D31" s="5">
        <v>44421</v>
      </c>
      <c r="E31" s="8">
        <v>60</v>
      </c>
      <c r="F31" s="9">
        <f t="shared" si="11"/>
        <v>44481</v>
      </c>
      <c r="G31" s="6">
        <v>1373112</v>
      </c>
      <c r="H31" s="10">
        <v>0</v>
      </c>
      <c r="I31" s="6">
        <f t="shared" si="12"/>
        <v>1373112</v>
      </c>
      <c r="J31" s="10">
        <f t="shared" si="14"/>
        <v>151042.32</v>
      </c>
      <c r="K31" s="10">
        <v>0</v>
      </c>
      <c r="L31" s="10">
        <v>0</v>
      </c>
      <c r="M31" s="10">
        <v>0</v>
      </c>
      <c r="N31" s="10">
        <v>0</v>
      </c>
      <c r="O31" s="10">
        <f t="shared" si="8"/>
        <v>1222069.68</v>
      </c>
      <c r="P31" s="10"/>
      <c r="Q31" s="10">
        <f t="shared" si="13"/>
        <v>1222069.68</v>
      </c>
    </row>
    <row r="32" spans="1:17">
      <c r="A32" s="4" t="s">
        <v>17</v>
      </c>
      <c r="B32" s="4" t="s">
        <v>18</v>
      </c>
      <c r="C32" s="4">
        <v>3981</v>
      </c>
      <c r="D32" s="5">
        <v>44421</v>
      </c>
      <c r="E32" s="8">
        <v>60</v>
      </c>
      <c r="F32" s="9">
        <f t="shared" si="11"/>
        <v>44481</v>
      </c>
      <c r="G32" s="6">
        <v>5460000</v>
      </c>
      <c r="H32" s="10">
        <v>18700</v>
      </c>
      <c r="I32" s="6">
        <f t="shared" si="12"/>
        <v>5441300</v>
      </c>
      <c r="J32" s="10">
        <f t="shared" si="14"/>
        <v>600600</v>
      </c>
      <c r="K32" s="10">
        <v>0</v>
      </c>
      <c r="L32" s="10">
        <v>0</v>
      </c>
      <c r="M32" s="10">
        <v>0</v>
      </c>
      <c r="N32" s="10">
        <v>0</v>
      </c>
      <c r="O32" s="10">
        <f t="shared" si="8"/>
        <v>4840700</v>
      </c>
      <c r="P32" s="10"/>
      <c r="Q32" s="10">
        <f t="shared" si="13"/>
        <v>4840700</v>
      </c>
    </row>
    <row r="33" spans="1:17">
      <c r="A33" s="4" t="s">
        <v>17</v>
      </c>
      <c r="B33" s="4" t="s">
        <v>18</v>
      </c>
      <c r="C33" s="4">
        <v>3982</v>
      </c>
      <c r="D33" s="5">
        <v>44421</v>
      </c>
      <c r="E33" s="8">
        <v>60</v>
      </c>
      <c r="F33" s="9">
        <f t="shared" si="11"/>
        <v>44481</v>
      </c>
      <c r="G33" s="6">
        <v>515000</v>
      </c>
      <c r="H33" s="10">
        <v>20700</v>
      </c>
      <c r="I33" s="6">
        <f t="shared" si="12"/>
        <v>494300</v>
      </c>
      <c r="J33" s="10">
        <f t="shared" si="14"/>
        <v>56650</v>
      </c>
      <c r="K33" s="10">
        <v>0</v>
      </c>
      <c r="L33" s="10">
        <v>0</v>
      </c>
      <c r="M33" s="10">
        <v>0</v>
      </c>
      <c r="N33" s="10">
        <v>0</v>
      </c>
      <c r="O33" s="10">
        <f t="shared" si="8"/>
        <v>437650</v>
      </c>
      <c r="P33" s="10"/>
      <c r="Q33" s="10">
        <f t="shared" si="13"/>
        <v>437650</v>
      </c>
    </row>
    <row r="34" spans="1:17">
      <c r="A34" s="4" t="s">
        <v>17</v>
      </c>
      <c r="B34" s="4" t="s">
        <v>18</v>
      </c>
      <c r="C34" s="4">
        <v>3983</v>
      </c>
      <c r="D34" s="5">
        <v>44421</v>
      </c>
      <c r="E34" s="8">
        <v>60</v>
      </c>
      <c r="F34" s="9">
        <f t="shared" si="11"/>
        <v>44481</v>
      </c>
      <c r="G34" s="6">
        <v>75000</v>
      </c>
      <c r="H34" s="10">
        <v>0</v>
      </c>
      <c r="I34" s="6">
        <f t="shared" si="12"/>
        <v>75000</v>
      </c>
      <c r="J34" s="10">
        <f t="shared" si="14"/>
        <v>8250</v>
      </c>
      <c r="K34" s="10">
        <v>0</v>
      </c>
      <c r="L34" s="10">
        <v>0</v>
      </c>
      <c r="M34" s="10">
        <v>0</v>
      </c>
      <c r="N34" s="10">
        <v>0</v>
      </c>
      <c r="O34" s="10">
        <f t="shared" si="8"/>
        <v>66750</v>
      </c>
      <c r="P34" s="10"/>
      <c r="Q34" s="10">
        <f t="shared" si="13"/>
        <v>66750</v>
      </c>
    </row>
    <row r="35" spans="1:17">
      <c r="A35" s="4" t="s">
        <v>17</v>
      </c>
      <c r="B35" s="4" t="s">
        <v>18</v>
      </c>
      <c r="C35" s="4">
        <v>3984</v>
      </c>
      <c r="D35" s="5">
        <v>44421</v>
      </c>
      <c r="E35" s="8">
        <v>60</v>
      </c>
      <c r="F35" s="9">
        <f t="shared" si="11"/>
        <v>44481</v>
      </c>
      <c r="G35" s="6">
        <v>2340000</v>
      </c>
      <c r="H35" s="10">
        <v>0</v>
      </c>
      <c r="I35" s="6">
        <f t="shared" si="12"/>
        <v>2340000</v>
      </c>
      <c r="J35" s="10">
        <f t="shared" si="14"/>
        <v>257400</v>
      </c>
      <c r="K35" s="10">
        <v>0</v>
      </c>
      <c r="L35" s="10">
        <v>0</v>
      </c>
      <c r="M35" s="10">
        <v>0</v>
      </c>
      <c r="N35" s="10">
        <v>0</v>
      </c>
      <c r="O35" s="10">
        <f t="shared" si="8"/>
        <v>2082600</v>
      </c>
      <c r="P35" s="10"/>
      <c r="Q35" s="10">
        <f t="shared" si="13"/>
        <v>2082600</v>
      </c>
    </row>
    <row r="36" spans="1:17">
      <c r="A36" s="4" t="s">
        <v>20</v>
      </c>
      <c r="B36" s="4" t="s">
        <v>18</v>
      </c>
      <c r="C36" s="4">
        <v>3986</v>
      </c>
      <c r="D36" s="5">
        <v>44421</v>
      </c>
      <c r="E36" s="8">
        <v>60</v>
      </c>
      <c r="F36" s="9">
        <f t="shared" si="11"/>
        <v>44481</v>
      </c>
      <c r="G36" s="6">
        <v>1003080</v>
      </c>
      <c r="H36" s="10">
        <v>0</v>
      </c>
      <c r="I36" s="6">
        <f t="shared" si="12"/>
        <v>1003080</v>
      </c>
      <c r="J36" s="10">
        <f t="shared" si="14"/>
        <v>110338.8</v>
      </c>
      <c r="K36" s="10">
        <v>0</v>
      </c>
      <c r="L36" s="10">
        <v>37488</v>
      </c>
      <c r="M36" s="10">
        <v>37488</v>
      </c>
      <c r="N36" s="10">
        <v>0</v>
      </c>
      <c r="O36" s="10">
        <f t="shared" si="8"/>
        <v>892741.2</v>
      </c>
      <c r="P36" s="10"/>
      <c r="Q36" s="10">
        <f>+O36-P36</f>
        <v>892741.2</v>
      </c>
    </row>
    <row r="37" spans="1:17">
      <c r="A37" s="4" t="s">
        <v>20</v>
      </c>
      <c r="B37" s="4" t="s">
        <v>18</v>
      </c>
      <c r="C37" s="4">
        <v>3987</v>
      </c>
      <c r="D37" s="5">
        <v>44421</v>
      </c>
      <c r="E37" s="8">
        <v>60</v>
      </c>
      <c r="F37" s="9">
        <f t="shared" si="11"/>
        <v>44481</v>
      </c>
      <c r="G37" s="6">
        <v>104000</v>
      </c>
      <c r="H37" s="10">
        <v>4500</v>
      </c>
      <c r="I37" s="6">
        <f t="shared" si="12"/>
        <v>99500</v>
      </c>
      <c r="J37" s="10">
        <f t="shared" si="14"/>
        <v>11440</v>
      </c>
      <c r="K37" s="10">
        <v>0</v>
      </c>
      <c r="L37" s="10">
        <v>0</v>
      </c>
      <c r="M37" s="10">
        <v>0</v>
      </c>
      <c r="N37" s="10">
        <v>0</v>
      </c>
      <c r="O37" s="10">
        <f t="shared" si="8"/>
        <v>88060</v>
      </c>
      <c r="P37" s="10"/>
      <c r="Q37" s="10">
        <f t="shared" si="13"/>
        <v>88060</v>
      </c>
    </row>
    <row r="38" spans="1:17">
      <c r="A38" s="4" t="s">
        <v>20</v>
      </c>
      <c r="B38" s="4" t="s">
        <v>18</v>
      </c>
      <c r="C38" s="4">
        <v>3988</v>
      </c>
      <c r="D38" s="5">
        <v>44421</v>
      </c>
      <c r="E38" s="8">
        <v>60</v>
      </c>
      <c r="F38" s="9">
        <f t="shared" si="11"/>
        <v>44481</v>
      </c>
      <c r="G38" s="6">
        <v>4680000</v>
      </c>
      <c r="H38" s="10">
        <v>0</v>
      </c>
      <c r="I38" s="6">
        <f t="shared" si="12"/>
        <v>4680000</v>
      </c>
      <c r="J38" s="10">
        <f t="shared" si="14"/>
        <v>514800</v>
      </c>
      <c r="K38" s="10">
        <v>0</v>
      </c>
      <c r="L38" s="10">
        <v>0</v>
      </c>
      <c r="M38" s="10">
        <v>0</v>
      </c>
      <c r="N38" s="10">
        <v>0</v>
      </c>
      <c r="O38" s="10">
        <f t="shared" si="8"/>
        <v>4165200</v>
      </c>
      <c r="P38" s="10"/>
      <c r="Q38" s="10">
        <f t="shared" si="13"/>
        <v>4165200</v>
      </c>
    </row>
    <row r="39" spans="1:17">
      <c r="A39" s="4" t="s">
        <v>20</v>
      </c>
      <c r="B39" s="4" t="s">
        <v>18</v>
      </c>
      <c r="C39" s="4">
        <v>3989</v>
      </c>
      <c r="D39" s="5">
        <v>44421</v>
      </c>
      <c r="E39" s="8">
        <v>60</v>
      </c>
      <c r="F39" s="9">
        <f t="shared" si="11"/>
        <v>44481</v>
      </c>
      <c r="G39" s="6">
        <v>150000</v>
      </c>
      <c r="H39" s="10">
        <v>0</v>
      </c>
      <c r="I39" s="6">
        <f t="shared" si="12"/>
        <v>150000</v>
      </c>
      <c r="J39" s="10">
        <f t="shared" si="14"/>
        <v>16500</v>
      </c>
      <c r="K39" s="10">
        <v>0</v>
      </c>
      <c r="L39" s="10">
        <v>0</v>
      </c>
      <c r="M39" s="10">
        <v>0</v>
      </c>
      <c r="N39" s="10">
        <v>0</v>
      </c>
      <c r="O39" s="10">
        <f t="shared" si="8"/>
        <v>133500</v>
      </c>
      <c r="P39" s="10"/>
      <c r="Q39" s="10">
        <f t="shared" si="13"/>
        <v>133500</v>
      </c>
    </row>
    <row r="40" spans="1:17">
      <c r="A40" s="4" t="s">
        <v>20</v>
      </c>
      <c r="B40" s="4" t="s">
        <v>18</v>
      </c>
      <c r="C40" s="4">
        <v>3990</v>
      </c>
      <c r="D40" s="5">
        <v>44421</v>
      </c>
      <c r="E40" s="8">
        <v>60</v>
      </c>
      <c r="F40" s="9">
        <f t="shared" si="11"/>
        <v>44481</v>
      </c>
      <c r="G40" s="6">
        <v>457704</v>
      </c>
      <c r="H40" s="10">
        <v>0</v>
      </c>
      <c r="I40" s="6">
        <f t="shared" si="12"/>
        <v>457704</v>
      </c>
      <c r="J40" s="10">
        <f t="shared" si="14"/>
        <v>50347.44</v>
      </c>
      <c r="K40" s="10">
        <v>0</v>
      </c>
      <c r="L40" s="10">
        <v>0</v>
      </c>
      <c r="M40" s="10">
        <v>0</v>
      </c>
      <c r="N40" s="10">
        <v>0</v>
      </c>
      <c r="O40" s="10">
        <f t="shared" si="8"/>
        <v>407356.56</v>
      </c>
      <c r="P40" s="10"/>
      <c r="Q40" s="10">
        <f t="shared" si="13"/>
        <v>407356.56</v>
      </c>
    </row>
    <row r="41" spans="1:17">
      <c r="A41" s="4" t="s">
        <v>17</v>
      </c>
      <c r="B41" s="4" t="s">
        <v>18</v>
      </c>
      <c r="C41" s="4">
        <v>4005</v>
      </c>
      <c r="D41" s="5">
        <v>44421</v>
      </c>
      <c r="E41" s="8">
        <v>60</v>
      </c>
      <c r="F41" s="9">
        <f t="shared" si="11"/>
        <v>44481</v>
      </c>
      <c r="G41" s="6">
        <v>1560000</v>
      </c>
      <c r="H41" s="10">
        <v>0</v>
      </c>
      <c r="I41" s="6">
        <f t="shared" si="12"/>
        <v>1560000</v>
      </c>
      <c r="J41" s="10">
        <f t="shared" si="14"/>
        <v>171600</v>
      </c>
      <c r="K41" s="10">
        <v>0</v>
      </c>
      <c r="L41" s="10">
        <v>0</v>
      </c>
      <c r="M41" s="10">
        <v>0</v>
      </c>
      <c r="N41" s="10">
        <v>0</v>
      </c>
      <c r="O41" s="10">
        <f t="shared" si="8"/>
        <v>1388400</v>
      </c>
      <c r="P41" s="10"/>
      <c r="Q41" s="10">
        <f t="shared" si="13"/>
        <v>1388400</v>
      </c>
    </row>
    <row r="42" spans="1:17">
      <c r="A42" s="4" t="s">
        <v>17</v>
      </c>
      <c r="B42" s="4" t="s">
        <v>18</v>
      </c>
      <c r="C42" s="4">
        <v>4251</v>
      </c>
      <c r="D42" s="5">
        <v>44453</v>
      </c>
      <c r="E42" s="8">
        <v>60</v>
      </c>
      <c r="F42" s="9">
        <f t="shared" si="11"/>
        <v>44513</v>
      </c>
      <c r="G42" s="6">
        <v>898956</v>
      </c>
      <c r="H42" s="10">
        <v>6500</v>
      </c>
      <c r="I42" s="6">
        <f t="shared" si="12"/>
        <v>892456</v>
      </c>
      <c r="J42" s="10">
        <f t="shared" si="14"/>
        <v>98885.16</v>
      </c>
      <c r="K42" s="10">
        <v>0</v>
      </c>
      <c r="L42" s="10">
        <v>0</v>
      </c>
      <c r="M42" s="10">
        <v>0</v>
      </c>
      <c r="N42" s="10">
        <v>0</v>
      </c>
      <c r="O42" s="10">
        <f t="shared" si="8"/>
        <v>793570.84</v>
      </c>
      <c r="P42" s="10"/>
      <c r="Q42" s="10">
        <f t="shared" si="13"/>
        <v>793570.84</v>
      </c>
    </row>
    <row r="43" spans="1:17">
      <c r="A43" s="4" t="s">
        <v>17</v>
      </c>
      <c r="B43" s="4" t="s">
        <v>18</v>
      </c>
      <c r="C43" s="4">
        <v>4252</v>
      </c>
      <c r="D43" s="5">
        <v>44453</v>
      </c>
      <c r="E43" s="8">
        <v>60</v>
      </c>
      <c r="F43" s="9">
        <f t="shared" si="11"/>
        <v>44513</v>
      </c>
      <c r="G43" s="6">
        <v>56576</v>
      </c>
      <c r="H43" s="10">
        <v>0</v>
      </c>
      <c r="I43" s="6">
        <f t="shared" si="12"/>
        <v>56576</v>
      </c>
      <c r="J43" s="10">
        <f t="shared" si="14"/>
        <v>6223.36</v>
      </c>
      <c r="K43" s="10">
        <v>0</v>
      </c>
      <c r="L43" s="10">
        <v>0</v>
      </c>
      <c r="M43" s="10">
        <v>0</v>
      </c>
      <c r="N43" s="10">
        <v>0</v>
      </c>
      <c r="O43" s="10">
        <f t="shared" si="8"/>
        <v>50352.639999999999</v>
      </c>
      <c r="P43" s="10"/>
      <c r="Q43" s="10">
        <f t="shared" si="13"/>
        <v>50352.639999999999</v>
      </c>
    </row>
    <row r="44" spans="1:17">
      <c r="A44" s="4" t="s">
        <v>17</v>
      </c>
      <c r="B44" s="4" t="s">
        <v>18</v>
      </c>
      <c r="C44" s="4">
        <v>4253</v>
      </c>
      <c r="D44" s="5">
        <v>44453</v>
      </c>
      <c r="E44" s="8">
        <v>60</v>
      </c>
      <c r="F44" s="9">
        <f t="shared" si="11"/>
        <v>44513</v>
      </c>
      <c r="G44" s="6">
        <v>78000</v>
      </c>
      <c r="H44" s="10">
        <v>3000</v>
      </c>
      <c r="I44" s="6">
        <f t="shared" si="12"/>
        <v>75000</v>
      </c>
      <c r="J44" s="10">
        <f t="shared" si="14"/>
        <v>8580</v>
      </c>
      <c r="K44" s="10">
        <v>0</v>
      </c>
      <c r="L44" s="10">
        <v>0</v>
      </c>
      <c r="M44" s="10">
        <v>0</v>
      </c>
      <c r="N44" s="10">
        <v>0</v>
      </c>
      <c r="O44" s="10">
        <f t="shared" si="8"/>
        <v>66420</v>
      </c>
      <c r="P44" s="10"/>
      <c r="Q44" s="10">
        <f t="shared" si="13"/>
        <v>66420</v>
      </c>
    </row>
    <row r="45" spans="1:17">
      <c r="A45" s="4" t="s">
        <v>17</v>
      </c>
      <c r="B45" s="4" t="s">
        <v>18</v>
      </c>
      <c r="C45" s="4">
        <v>4255</v>
      </c>
      <c r="D45" s="5">
        <v>44453</v>
      </c>
      <c r="E45" s="8">
        <v>60</v>
      </c>
      <c r="F45" s="9">
        <f t="shared" si="11"/>
        <v>44513</v>
      </c>
      <c r="G45" s="6">
        <v>65000</v>
      </c>
      <c r="H45" s="10">
        <v>11400</v>
      </c>
      <c r="I45" s="6">
        <f t="shared" si="12"/>
        <v>53600</v>
      </c>
      <c r="J45" s="10">
        <f t="shared" si="14"/>
        <v>7150</v>
      </c>
      <c r="K45" s="10">
        <v>0</v>
      </c>
      <c r="L45" s="10">
        <v>0</v>
      </c>
      <c r="M45" s="10">
        <v>0</v>
      </c>
      <c r="N45" s="10">
        <v>0</v>
      </c>
      <c r="O45" s="10">
        <f t="shared" si="8"/>
        <v>46450</v>
      </c>
      <c r="P45" s="10"/>
      <c r="Q45" s="10">
        <f t="shared" si="13"/>
        <v>46450</v>
      </c>
    </row>
    <row r="46" spans="1:17">
      <c r="A46" s="4" t="s">
        <v>17</v>
      </c>
      <c r="B46" s="4" t="s">
        <v>18</v>
      </c>
      <c r="C46" s="4">
        <v>4260</v>
      </c>
      <c r="D46" s="5">
        <v>44453</v>
      </c>
      <c r="E46" s="8">
        <v>60</v>
      </c>
      <c r="F46" s="9">
        <f t="shared" si="11"/>
        <v>44513</v>
      </c>
      <c r="G46" s="6">
        <v>104000</v>
      </c>
      <c r="H46" s="10">
        <v>0</v>
      </c>
      <c r="I46" s="6">
        <f t="shared" si="12"/>
        <v>104000</v>
      </c>
      <c r="J46" s="10">
        <f t="shared" si="14"/>
        <v>11440</v>
      </c>
      <c r="K46" s="10">
        <v>0</v>
      </c>
      <c r="L46" s="10">
        <v>26000</v>
      </c>
      <c r="M46" s="10">
        <v>26000</v>
      </c>
      <c r="N46" s="10">
        <v>0</v>
      </c>
      <c r="O46" s="10">
        <f t="shared" si="8"/>
        <v>92560</v>
      </c>
      <c r="P46" s="10"/>
      <c r="Q46" s="10">
        <f t="shared" si="13"/>
        <v>92560</v>
      </c>
    </row>
    <row r="47" spans="1:17">
      <c r="A47" s="4" t="s">
        <v>17</v>
      </c>
      <c r="B47" s="4" t="s">
        <v>18</v>
      </c>
      <c r="C47" s="4">
        <v>4261</v>
      </c>
      <c r="D47" s="5">
        <v>44453</v>
      </c>
      <c r="E47" s="8">
        <v>60</v>
      </c>
      <c r="F47" s="9">
        <f t="shared" si="11"/>
        <v>44513</v>
      </c>
      <c r="G47" s="6">
        <v>520000</v>
      </c>
      <c r="H47" s="10">
        <v>0</v>
      </c>
      <c r="I47" s="6">
        <f t="shared" si="12"/>
        <v>520000</v>
      </c>
      <c r="J47" s="10">
        <f t="shared" si="14"/>
        <v>57200</v>
      </c>
      <c r="K47" s="10">
        <v>0</v>
      </c>
      <c r="L47" s="10">
        <v>0</v>
      </c>
      <c r="M47" s="10">
        <v>0</v>
      </c>
      <c r="N47" s="10">
        <v>0</v>
      </c>
      <c r="O47" s="10">
        <f t="shared" si="8"/>
        <v>462800</v>
      </c>
      <c r="P47" s="10"/>
      <c r="Q47" s="10">
        <f t="shared" si="13"/>
        <v>462800</v>
      </c>
    </row>
    <row r="48" spans="1:17">
      <c r="A48" s="4" t="s">
        <v>17</v>
      </c>
      <c r="B48" s="4" t="s">
        <v>18</v>
      </c>
      <c r="C48" s="4">
        <v>4262</v>
      </c>
      <c r="D48" s="5">
        <v>44453</v>
      </c>
      <c r="E48" s="8">
        <v>60</v>
      </c>
      <c r="F48" s="9">
        <f t="shared" si="11"/>
        <v>44513</v>
      </c>
      <c r="G48" s="6">
        <v>2860000</v>
      </c>
      <c r="H48" s="10">
        <v>0</v>
      </c>
      <c r="I48" s="6">
        <f t="shared" si="12"/>
        <v>2860000</v>
      </c>
      <c r="J48" s="10">
        <f t="shared" si="14"/>
        <v>314600</v>
      </c>
      <c r="K48" s="10">
        <v>0</v>
      </c>
      <c r="L48" s="10">
        <v>0</v>
      </c>
      <c r="M48" s="10">
        <v>0</v>
      </c>
      <c r="N48" s="10">
        <v>0</v>
      </c>
      <c r="O48" s="10">
        <f t="shared" si="8"/>
        <v>2545400</v>
      </c>
      <c r="P48" s="10"/>
      <c r="Q48" s="10">
        <f t="shared" si="13"/>
        <v>2545400</v>
      </c>
    </row>
    <row r="49" spans="1:17">
      <c r="A49" s="4" t="s">
        <v>17</v>
      </c>
      <c r="B49" s="4" t="s">
        <v>18</v>
      </c>
      <c r="C49" s="4">
        <v>4268</v>
      </c>
      <c r="D49" s="5">
        <v>44453</v>
      </c>
      <c r="E49" s="8">
        <v>60</v>
      </c>
      <c r="F49" s="9">
        <f t="shared" si="11"/>
        <v>44513</v>
      </c>
      <c r="G49" s="6">
        <v>416000</v>
      </c>
      <c r="H49" s="10">
        <v>7500</v>
      </c>
      <c r="I49" s="6">
        <f t="shared" si="12"/>
        <v>408500</v>
      </c>
      <c r="J49" s="10">
        <f t="shared" si="14"/>
        <v>45760</v>
      </c>
      <c r="K49" s="10">
        <v>0</v>
      </c>
      <c r="L49" s="10">
        <v>0</v>
      </c>
      <c r="M49" s="10">
        <v>0</v>
      </c>
      <c r="N49" s="10">
        <v>0</v>
      </c>
      <c r="O49" s="10">
        <f t="shared" si="8"/>
        <v>362740</v>
      </c>
      <c r="P49" s="10"/>
      <c r="Q49" s="10">
        <f t="shared" si="13"/>
        <v>362740</v>
      </c>
    </row>
    <row r="50" spans="1:17">
      <c r="A50" s="4" t="s">
        <v>17</v>
      </c>
      <c r="B50" s="4" t="s">
        <v>18</v>
      </c>
      <c r="C50" s="4">
        <v>4275</v>
      </c>
      <c r="D50" s="5">
        <v>44453</v>
      </c>
      <c r="E50" s="8">
        <v>60</v>
      </c>
      <c r="F50" s="9">
        <f t="shared" si="11"/>
        <v>44513</v>
      </c>
      <c r="G50" s="6">
        <v>795000</v>
      </c>
      <c r="H50" s="10">
        <v>57500</v>
      </c>
      <c r="I50" s="6">
        <f t="shared" si="12"/>
        <v>737500</v>
      </c>
      <c r="J50" s="10">
        <f t="shared" si="14"/>
        <v>87450</v>
      </c>
      <c r="K50" s="10">
        <v>0</v>
      </c>
      <c r="L50" s="10">
        <v>0</v>
      </c>
      <c r="M50" s="10">
        <v>0</v>
      </c>
      <c r="N50" s="10">
        <v>0</v>
      </c>
      <c r="O50" s="10">
        <f t="shared" si="8"/>
        <v>650050</v>
      </c>
      <c r="P50" s="10"/>
      <c r="Q50" s="10">
        <f t="shared" si="13"/>
        <v>650050</v>
      </c>
    </row>
    <row r="51" spans="1:17">
      <c r="A51" s="4" t="s">
        <v>17</v>
      </c>
      <c r="B51" s="4" t="s">
        <v>18</v>
      </c>
      <c r="C51" s="4">
        <v>4276</v>
      </c>
      <c r="D51" s="5">
        <v>44453</v>
      </c>
      <c r="E51" s="8">
        <v>60</v>
      </c>
      <c r="F51" s="9">
        <f t="shared" si="11"/>
        <v>44513</v>
      </c>
      <c r="G51" s="6">
        <v>75000</v>
      </c>
      <c r="H51" s="10">
        <v>7500</v>
      </c>
      <c r="I51" s="6">
        <f t="shared" si="12"/>
        <v>67500</v>
      </c>
      <c r="J51" s="10">
        <f t="shared" si="14"/>
        <v>8250</v>
      </c>
      <c r="K51" s="10">
        <v>0</v>
      </c>
      <c r="L51" s="10">
        <v>0</v>
      </c>
      <c r="M51" s="10">
        <v>0</v>
      </c>
      <c r="N51" s="10">
        <v>0</v>
      </c>
      <c r="O51" s="10">
        <f t="shared" si="8"/>
        <v>59250</v>
      </c>
      <c r="P51" s="10"/>
      <c r="Q51" s="10">
        <f t="shared" si="13"/>
        <v>59250</v>
      </c>
    </row>
    <row r="52" spans="1:17">
      <c r="A52" s="4" t="s">
        <v>17</v>
      </c>
      <c r="B52" s="4" t="s">
        <v>18</v>
      </c>
      <c r="C52" s="4">
        <v>4277</v>
      </c>
      <c r="D52" s="5">
        <v>44453</v>
      </c>
      <c r="E52" s="8">
        <v>60</v>
      </c>
      <c r="F52" s="9">
        <f t="shared" si="11"/>
        <v>44513</v>
      </c>
      <c r="G52" s="6">
        <v>457704</v>
      </c>
      <c r="H52" s="10">
        <v>0</v>
      </c>
      <c r="I52" s="6">
        <f t="shared" si="12"/>
        <v>457704</v>
      </c>
      <c r="J52" s="10">
        <f t="shared" si="14"/>
        <v>50347.44</v>
      </c>
      <c r="K52" s="10">
        <v>0</v>
      </c>
      <c r="L52" s="10">
        <v>0</v>
      </c>
      <c r="M52" s="10">
        <v>0</v>
      </c>
      <c r="N52" s="10">
        <v>0</v>
      </c>
      <c r="O52" s="10">
        <f t="shared" si="8"/>
        <v>407356.56</v>
      </c>
      <c r="P52" s="10"/>
      <c r="Q52" s="10">
        <f t="shared" si="13"/>
        <v>407356.56</v>
      </c>
    </row>
    <row r="53" spans="1:17">
      <c r="A53" s="4" t="s">
        <v>17</v>
      </c>
      <c r="B53" s="4" t="s">
        <v>18</v>
      </c>
      <c r="C53" s="4">
        <v>4278</v>
      </c>
      <c r="D53" s="5">
        <v>44453</v>
      </c>
      <c r="E53" s="8">
        <v>60</v>
      </c>
      <c r="F53" s="9">
        <f t="shared" si="11"/>
        <v>44513</v>
      </c>
      <c r="G53" s="6">
        <v>457704</v>
      </c>
      <c r="H53" s="10">
        <v>0</v>
      </c>
      <c r="I53" s="6">
        <f t="shared" si="12"/>
        <v>457704</v>
      </c>
      <c r="J53" s="10">
        <f t="shared" si="14"/>
        <v>50347.44</v>
      </c>
      <c r="K53" s="10">
        <v>0</v>
      </c>
      <c r="L53" s="10">
        <v>0</v>
      </c>
      <c r="M53" s="10">
        <v>0</v>
      </c>
      <c r="N53" s="10">
        <v>0</v>
      </c>
      <c r="O53" s="10">
        <f t="shared" si="8"/>
        <v>407356.56</v>
      </c>
      <c r="P53" s="10"/>
      <c r="Q53" s="10">
        <f t="shared" si="13"/>
        <v>407356.56</v>
      </c>
    </row>
    <row r="54" spans="1:17">
      <c r="A54" s="4" t="s">
        <v>17</v>
      </c>
      <c r="B54" s="4" t="s">
        <v>18</v>
      </c>
      <c r="C54" s="4">
        <v>4279</v>
      </c>
      <c r="D54" s="5">
        <v>44453</v>
      </c>
      <c r="E54" s="8">
        <v>60</v>
      </c>
      <c r="F54" s="9">
        <f t="shared" si="11"/>
        <v>44513</v>
      </c>
      <c r="G54" s="6">
        <v>532440</v>
      </c>
      <c r="H54" s="10">
        <v>7500</v>
      </c>
      <c r="I54" s="6">
        <f t="shared" si="12"/>
        <v>524940</v>
      </c>
      <c r="J54" s="10">
        <f t="shared" si="14"/>
        <v>58568.4</v>
      </c>
      <c r="K54" s="10">
        <v>0</v>
      </c>
      <c r="L54" s="10">
        <v>0</v>
      </c>
      <c r="M54" s="10">
        <v>0</v>
      </c>
      <c r="N54" s="10">
        <v>0</v>
      </c>
      <c r="O54" s="10">
        <f t="shared" si="8"/>
        <v>466371.6</v>
      </c>
      <c r="P54" s="10"/>
      <c r="Q54" s="10">
        <f t="shared" si="13"/>
        <v>466371.6</v>
      </c>
    </row>
    <row r="55" spans="1:17">
      <c r="A55" s="4" t="s">
        <v>17</v>
      </c>
      <c r="B55" s="4" t="s">
        <v>18</v>
      </c>
      <c r="C55" s="4">
        <v>4284</v>
      </c>
      <c r="D55" s="5">
        <v>44453</v>
      </c>
      <c r="E55" s="8">
        <v>60</v>
      </c>
      <c r="F55" s="9">
        <f t="shared" si="11"/>
        <v>44513</v>
      </c>
      <c r="G55" s="6">
        <v>9490000</v>
      </c>
      <c r="H55" s="10">
        <v>112500</v>
      </c>
      <c r="I55" s="6">
        <f t="shared" si="12"/>
        <v>9377500</v>
      </c>
      <c r="J55" s="10">
        <f t="shared" si="14"/>
        <v>1043900</v>
      </c>
      <c r="K55" s="10">
        <v>0</v>
      </c>
      <c r="L55" s="10">
        <v>0</v>
      </c>
      <c r="M55" s="10">
        <v>0</v>
      </c>
      <c r="N55" s="10">
        <v>0</v>
      </c>
      <c r="O55" s="10">
        <f t="shared" si="8"/>
        <v>8333600</v>
      </c>
      <c r="P55" s="10"/>
      <c r="Q55" s="10">
        <f t="shared" si="13"/>
        <v>8333600</v>
      </c>
    </row>
    <row r="56" spans="1:17">
      <c r="A56" s="4" t="s">
        <v>17</v>
      </c>
      <c r="B56" s="4" t="s">
        <v>18</v>
      </c>
      <c r="C56" s="4">
        <v>4285</v>
      </c>
      <c r="D56" s="5">
        <v>44453</v>
      </c>
      <c r="E56" s="8">
        <v>60</v>
      </c>
      <c r="F56" s="9">
        <f t="shared" si="11"/>
        <v>44513</v>
      </c>
      <c r="G56" s="6">
        <v>2640000</v>
      </c>
      <c r="H56" s="10">
        <v>0</v>
      </c>
      <c r="I56" s="6">
        <f t="shared" si="12"/>
        <v>2640000</v>
      </c>
      <c r="J56" s="10">
        <f t="shared" si="14"/>
        <v>290400</v>
      </c>
      <c r="K56" s="10">
        <v>0</v>
      </c>
      <c r="L56" s="10">
        <v>0</v>
      </c>
      <c r="M56" s="10">
        <v>0</v>
      </c>
      <c r="N56" s="10">
        <v>0</v>
      </c>
      <c r="O56" s="10">
        <f t="shared" si="8"/>
        <v>2349600</v>
      </c>
      <c r="P56" s="10"/>
      <c r="Q56" s="10">
        <f t="shared" si="13"/>
        <v>2349600</v>
      </c>
    </row>
    <row r="57" spans="1:17">
      <c r="A57" s="4" t="s">
        <v>17</v>
      </c>
      <c r="B57" s="4" t="s">
        <v>18</v>
      </c>
      <c r="C57" s="4">
        <v>4286</v>
      </c>
      <c r="D57" s="5">
        <v>44453</v>
      </c>
      <c r="E57" s="8">
        <v>60</v>
      </c>
      <c r="F57" s="9">
        <f t="shared" si="11"/>
        <v>44513</v>
      </c>
      <c r="G57" s="6">
        <v>1430000</v>
      </c>
      <c r="H57" s="10">
        <v>0</v>
      </c>
      <c r="I57" s="6">
        <f t="shared" ref="I57:I91" si="15">G57-H57</f>
        <v>1430000</v>
      </c>
      <c r="J57" s="10">
        <f t="shared" si="14"/>
        <v>157300</v>
      </c>
      <c r="K57" s="10">
        <v>0</v>
      </c>
      <c r="L57" s="10">
        <v>0</v>
      </c>
      <c r="M57" s="10">
        <v>0</v>
      </c>
      <c r="N57" s="10">
        <v>0</v>
      </c>
      <c r="O57" s="10">
        <f t="shared" si="8"/>
        <v>1272700</v>
      </c>
      <c r="P57" s="10"/>
      <c r="Q57" s="10">
        <f t="shared" si="13"/>
        <v>1272700</v>
      </c>
    </row>
    <row r="58" spans="1:17">
      <c r="A58" s="4" t="s">
        <v>17</v>
      </c>
      <c r="B58" s="4" t="s">
        <v>18</v>
      </c>
      <c r="C58" s="4">
        <v>4287</v>
      </c>
      <c r="D58" s="5">
        <v>44453</v>
      </c>
      <c r="E58" s="8">
        <v>60</v>
      </c>
      <c r="F58" s="9">
        <f t="shared" si="11"/>
        <v>44513</v>
      </c>
      <c r="G58" s="6">
        <v>260000</v>
      </c>
      <c r="H58" s="10">
        <v>0</v>
      </c>
      <c r="I58" s="6">
        <f t="shared" si="15"/>
        <v>260000</v>
      </c>
      <c r="J58" s="10">
        <f t="shared" si="14"/>
        <v>28600</v>
      </c>
      <c r="K58" s="10">
        <v>0</v>
      </c>
      <c r="L58" s="10">
        <v>0</v>
      </c>
      <c r="M58" s="10">
        <v>0</v>
      </c>
      <c r="N58" s="10">
        <v>0</v>
      </c>
      <c r="O58" s="10">
        <f t="shared" si="8"/>
        <v>231400</v>
      </c>
      <c r="P58" s="10"/>
      <c r="Q58" s="10">
        <f t="shared" si="13"/>
        <v>231400</v>
      </c>
    </row>
    <row r="59" spans="1:17">
      <c r="A59" s="4" t="s">
        <v>17</v>
      </c>
      <c r="B59" s="4" t="s">
        <v>18</v>
      </c>
      <c r="C59" s="4">
        <v>4492</v>
      </c>
      <c r="D59" s="5">
        <v>44481</v>
      </c>
      <c r="E59" s="8">
        <v>60</v>
      </c>
      <c r="F59" s="9">
        <f t="shared" si="11"/>
        <v>44541</v>
      </c>
      <c r="G59" s="6">
        <v>865000</v>
      </c>
      <c r="H59" s="10">
        <v>49600</v>
      </c>
      <c r="I59" s="6">
        <f t="shared" si="15"/>
        <v>815400</v>
      </c>
      <c r="J59" s="10">
        <f t="shared" si="14"/>
        <v>95150</v>
      </c>
      <c r="K59" s="10">
        <v>0</v>
      </c>
      <c r="L59" s="10">
        <v>0</v>
      </c>
      <c r="M59" s="10">
        <v>0</v>
      </c>
      <c r="N59" s="10">
        <v>0</v>
      </c>
      <c r="O59" s="10">
        <f t="shared" si="8"/>
        <v>720250</v>
      </c>
      <c r="P59" s="10"/>
      <c r="Q59" s="10">
        <f t="shared" si="13"/>
        <v>720250</v>
      </c>
    </row>
    <row r="60" spans="1:17">
      <c r="A60" s="4" t="s">
        <v>17</v>
      </c>
      <c r="B60" s="4" t="s">
        <v>18</v>
      </c>
      <c r="C60" s="4">
        <v>4493</v>
      </c>
      <c r="D60" s="5">
        <v>44481</v>
      </c>
      <c r="E60" s="8">
        <v>60</v>
      </c>
      <c r="F60" s="9">
        <f t="shared" si="11"/>
        <v>44541</v>
      </c>
      <c r="G60" s="6">
        <v>140000</v>
      </c>
      <c r="H60" s="10">
        <v>0</v>
      </c>
      <c r="I60" s="6">
        <f t="shared" si="15"/>
        <v>140000</v>
      </c>
      <c r="J60" s="10">
        <f t="shared" si="14"/>
        <v>15400</v>
      </c>
      <c r="K60" s="10">
        <v>0</v>
      </c>
      <c r="L60" s="10">
        <v>0</v>
      </c>
      <c r="M60" s="10">
        <v>0</v>
      </c>
      <c r="N60" s="10">
        <v>0</v>
      </c>
      <c r="O60" s="10">
        <f t="shared" si="8"/>
        <v>124600</v>
      </c>
      <c r="P60" s="10"/>
      <c r="Q60" s="10">
        <f t="shared" si="13"/>
        <v>124600</v>
      </c>
    </row>
    <row r="61" spans="1:17">
      <c r="A61" s="4" t="s">
        <v>17</v>
      </c>
      <c r="B61" s="4" t="s">
        <v>18</v>
      </c>
      <c r="C61" s="4">
        <v>4494</v>
      </c>
      <c r="D61" s="5">
        <v>44481</v>
      </c>
      <c r="E61" s="8">
        <v>60</v>
      </c>
      <c r="F61" s="9">
        <f t="shared" si="11"/>
        <v>44541</v>
      </c>
      <c r="G61" s="6">
        <v>1820000</v>
      </c>
      <c r="H61" s="10">
        <v>0</v>
      </c>
      <c r="I61" s="6">
        <f t="shared" si="15"/>
        <v>1820000</v>
      </c>
      <c r="J61" s="10">
        <f t="shared" si="14"/>
        <v>200200</v>
      </c>
      <c r="K61" s="10">
        <v>0</v>
      </c>
      <c r="L61" s="10">
        <v>0</v>
      </c>
      <c r="M61" s="10">
        <v>0</v>
      </c>
      <c r="N61" s="10">
        <v>0</v>
      </c>
      <c r="O61" s="10">
        <f t="shared" si="8"/>
        <v>1619800</v>
      </c>
      <c r="P61" s="10"/>
      <c r="Q61" s="10">
        <f t="shared" si="13"/>
        <v>1619800</v>
      </c>
    </row>
    <row r="62" spans="1:17">
      <c r="A62" s="4" t="s">
        <v>17</v>
      </c>
      <c r="B62" s="4" t="s">
        <v>18</v>
      </c>
      <c r="C62" s="4">
        <v>4495</v>
      </c>
      <c r="D62" s="5">
        <v>44481</v>
      </c>
      <c r="E62" s="8">
        <v>60</v>
      </c>
      <c r="F62" s="9">
        <f t="shared" si="11"/>
        <v>44541</v>
      </c>
      <c r="G62" s="6">
        <v>520000</v>
      </c>
      <c r="H62" s="10">
        <v>0</v>
      </c>
      <c r="I62" s="6">
        <f t="shared" si="15"/>
        <v>520000</v>
      </c>
      <c r="J62" s="10">
        <f t="shared" si="14"/>
        <v>57200</v>
      </c>
      <c r="K62" s="10">
        <v>0</v>
      </c>
      <c r="L62" s="10">
        <v>0</v>
      </c>
      <c r="M62" s="10">
        <v>0</v>
      </c>
      <c r="N62" s="10">
        <v>0</v>
      </c>
      <c r="O62" s="10">
        <f t="shared" si="8"/>
        <v>462800</v>
      </c>
      <c r="P62" s="10"/>
      <c r="Q62" s="10">
        <f t="shared" si="13"/>
        <v>462800</v>
      </c>
    </row>
    <row r="63" spans="1:17">
      <c r="A63" s="4" t="s">
        <v>17</v>
      </c>
      <c r="B63" s="4" t="s">
        <v>18</v>
      </c>
      <c r="C63" s="4">
        <v>4497</v>
      </c>
      <c r="D63" s="5">
        <v>44481</v>
      </c>
      <c r="E63" s="8">
        <v>60</v>
      </c>
      <c r="F63" s="9">
        <f t="shared" si="11"/>
        <v>44541</v>
      </c>
      <c r="G63" s="6">
        <v>78000</v>
      </c>
      <c r="H63" s="10">
        <v>0</v>
      </c>
      <c r="I63" s="6">
        <f t="shared" si="15"/>
        <v>78000</v>
      </c>
      <c r="J63" s="10">
        <f t="shared" si="14"/>
        <v>8580</v>
      </c>
      <c r="K63" s="10">
        <v>0</v>
      </c>
      <c r="L63" s="10">
        <v>0</v>
      </c>
      <c r="M63" s="10">
        <v>0</v>
      </c>
      <c r="N63" s="10">
        <v>0</v>
      </c>
      <c r="O63" s="10">
        <f t="shared" si="8"/>
        <v>69420</v>
      </c>
      <c r="P63" s="10"/>
      <c r="Q63" s="10">
        <f t="shared" si="13"/>
        <v>69420</v>
      </c>
    </row>
    <row r="64" spans="1:17">
      <c r="A64" s="4" t="s">
        <v>17</v>
      </c>
      <c r="B64" s="4" t="s">
        <v>18</v>
      </c>
      <c r="C64" s="4">
        <v>4498</v>
      </c>
      <c r="D64" s="5">
        <v>44481</v>
      </c>
      <c r="E64" s="8">
        <v>60</v>
      </c>
      <c r="F64" s="9">
        <f t="shared" si="11"/>
        <v>44541</v>
      </c>
      <c r="G64" s="6">
        <v>104000</v>
      </c>
      <c r="H64" s="10">
        <v>0</v>
      </c>
      <c r="I64" s="6">
        <f t="shared" si="15"/>
        <v>104000</v>
      </c>
      <c r="J64" s="10">
        <f t="shared" si="14"/>
        <v>11440</v>
      </c>
      <c r="K64" s="10">
        <v>0</v>
      </c>
      <c r="L64" s="10">
        <v>0</v>
      </c>
      <c r="M64" s="10">
        <v>0</v>
      </c>
      <c r="N64" s="10">
        <v>0</v>
      </c>
      <c r="O64" s="10">
        <f t="shared" si="8"/>
        <v>92560</v>
      </c>
      <c r="P64" s="10"/>
      <c r="Q64" s="10">
        <f t="shared" si="13"/>
        <v>92560</v>
      </c>
    </row>
    <row r="65" spans="1:17">
      <c r="A65" s="4" t="s">
        <v>17</v>
      </c>
      <c r="B65" s="4" t="s">
        <v>18</v>
      </c>
      <c r="C65" s="4">
        <v>4499</v>
      </c>
      <c r="D65" s="5">
        <v>44481</v>
      </c>
      <c r="E65" s="8">
        <v>60</v>
      </c>
      <c r="F65" s="9">
        <f t="shared" si="11"/>
        <v>44541</v>
      </c>
      <c r="G65" s="6">
        <v>78000</v>
      </c>
      <c r="H65" s="10">
        <v>0</v>
      </c>
      <c r="I65" s="6">
        <f t="shared" si="15"/>
        <v>78000</v>
      </c>
      <c r="J65" s="10">
        <f t="shared" si="14"/>
        <v>8580</v>
      </c>
      <c r="K65" s="10">
        <v>0</v>
      </c>
      <c r="L65" s="10">
        <v>0</v>
      </c>
      <c r="M65" s="10">
        <v>0</v>
      </c>
      <c r="N65" s="10">
        <v>0</v>
      </c>
      <c r="O65" s="10">
        <f t="shared" si="8"/>
        <v>69420</v>
      </c>
      <c r="P65" s="10"/>
      <c r="Q65" s="10">
        <f t="shared" si="13"/>
        <v>69420</v>
      </c>
    </row>
    <row r="66" spans="1:17">
      <c r="A66" s="4" t="s">
        <v>17</v>
      </c>
      <c r="B66" s="4" t="s">
        <v>18</v>
      </c>
      <c r="C66" s="4">
        <v>4500</v>
      </c>
      <c r="D66" s="5">
        <v>44481</v>
      </c>
      <c r="E66" s="8">
        <v>60</v>
      </c>
      <c r="F66" s="9">
        <f t="shared" si="11"/>
        <v>44541</v>
      </c>
      <c r="G66" s="6">
        <v>457704</v>
      </c>
      <c r="H66" s="10">
        <v>0</v>
      </c>
      <c r="I66" s="6">
        <f t="shared" si="15"/>
        <v>457704</v>
      </c>
      <c r="J66" s="10">
        <f t="shared" si="14"/>
        <v>50347.44</v>
      </c>
      <c r="K66" s="10">
        <v>0</v>
      </c>
      <c r="L66" s="10">
        <v>0</v>
      </c>
      <c r="M66" s="10">
        <v>0</v>
      </c>
      <c r="N66" s="10">
        <v>0</v>
      </c>
      <c r="O66" s="10">
        <f t="shared" si="8"/>
        <v>407356.56</v>
      </c>
      <c r="P66" s="10"/>
      <c r="Q66" s="10">
        <f t="shared" si="13"/>
        <v>407356.56</v>
      </c>
    </row>
    <row r="67" spans="1:17">
      <c r="A67" s="4" t="s">
        <v>17</v>
      </c>
      <c r="B67" s="4" t="s">
        <v>18</v>
      </c>
      <c r="C67" s="4">
        <v>4501</v>
      </c>
      <c r="D67" s="5">
        <v>44481</v>
      </c>
      <c r="E67" s="8">
        <v>60</v>
      </c>
      <c r="F67" s="9">
        <f t="shared" si="11"/>
        <v>44541</v>
      </c>
      <c r="G67" s="6">
        <v>6630000</v>
      </c>
      <c r="H67" s="10">
        <v>112150</v>
      </c>
      <c r="I67" s="6">
        <f t="shared" si="15"/>
        <v>6517850</v>
      </c>
      <c r="J67" s="10">
        <f t="shared" si="14"/>
        <v>729300</v>
      </c>
      <c r="K67" s="10">
        <v>0</v>
      </c>
      <c r="L67" s="10">
        <v>0</v>
      </c>
      <c r="M67" s="10">
        <v>0</v>
      </c>
      <c r="N67" s="10">
        <v>0</v>
      </c>
      <c r="O67" s="10">
        <f t="shared" si="8"/>
        <v>5788550</v>
      </c>
      <c r="P67" s="10"/>
      <c r="Q67" s="10">
        <f t="shared" si="13"/>
        <v>5788550</v>
      </c>
    </row>
    <row r="68" spans="1:17">
      <c r="A68" s="4" t="s">
        <v>17</v>
      </c>
      <c r="B68" s="4" t="s">
        <v>18</v>
      </c>
      <c r="C68" s="4">
        <v>4502</v>
      </c>
      <c r="D68" s="5">
        <v>44481</v>
      </c>
      <c r="E68" s="8">
        <v>60</v>
      </c>
      <c r="F68" s="9">
        <f t="shared" si="11"/>
        <v>44541</v>
      </c>
      <c r="G68" s="6">
        <v>1560000</v>
      </c>
      <c r="H68" s="10">
        <v>0</v>
      </c>
      <c r="I68" s="6">
        <f t="shared" si="15"/>
        <v>1560000</v>
      </c>
      <c r="J68" s="10">
        <f t="shared" si="14"/>
        <v>171600</v>
      </c>
      <c r="K68" s="10">
        <v>0</v>
      </c>
      <c r="L68" s="10">
        <v>0</v>
      </c>
      <c r="M68" s="10">
        <v>0</v>
      </c>
      <c r="N68" s="10">
        <v>0</v>
      </c>
      <c r="O68" s="10">
        <f t="shared" si="8"/>
        <v>1388400</v>
      </c>
      <c r="P68" s="10"/>
      <c r="Q68" s="10">
        <f t="shared" si="13"/>
        <v>1388400</v>
      </c>
    </row>
    <row r="69" spans="1:17">
      <c r="A69" s="4" t="s">
        <v>17</v>
      </c>
      <c r="B69" s="4" t="s">
        <v>18</v>
      </c>
      <c r="C69" s="4">
        <v>4503</v>
      </c>
      <c r="D69" s="5">
        <v>44481</v>
      </c>
      <c r="E69" s="8">
        <v>60</v>
      </c>
      <c r="F69" s="9">
        <f t="shared" si="11"/>
        <v>44541</v>
      </c>
      <c r="G69" s="6">
        <v>787656</v>
      </c>
      <c r="H69" s="10">
        <v>12600</v>
      </c>
      <c r="I69" s="6">
        <f t="shared" si="15"/>
        <v>775056</v>
      </c>
      <c r="J69" s="10">
        <f t="shared" si="14"/>
        <v>86642.16</v>
      </c>
      <c r="K69" s="10">
        <v>0</v>
      </c>
      <c r="L69" s="10">
        <v>0</v>
      </c>
      <c r="M69" s="10">
        <v>0</v>
      </c>
      <c r="N69" s="10">
        <v>0</v>
      </c>
      <c r="O69" s="10">
        <f t="shared" si="8"/>
        <v>688413.84</v>
      </c>
      <c r="P69" s="10"/>
      <c r="Q69" s="10">
        <f t="shared" si="13"/>
        <v>688413.84</v>
      </c>
    </row>
    <row r="70" spans="1:17">
      <c r="A70" s="4" t="s">
        <v>17</v>
      </c>
      <c r="B70" s="4" t="s">
        <v>18</v>
      </c>
      <c r="C70" s="4">
        <v>4504</v>
      </c>
      <c r="D70" s="5">
        <v>44481</v>
      </c>
      <c r="E70" s="8">
        <v>60</v>
      </c>
      <c r="F70" s="9">
        <f t="shared" si="11"/>
        <v>44541</v>
      </c>
      <c r="G70" s="6">
        <v>122076</v>
      </c>
      <c r="H70" s="10">
        <v>0</v>
      </c>
      <c r="I70" s="6">
        <f t="shared" si="15"/>
        <v>122076</v>
      </c>
      <c r="J70" s="10">
        <f t="shared" si="14"/>
        <v>13428.36</v>
      </c>
      <c r="K70" s="10">
        <v>0</v>
      </c>
      <c r="L70" s="10">
        <v>0</v>
      </c>
      <c r="M70" s="10">
        <v>0</v>
      </c>
      <c r="N70" s="10">
        <v>0</v>
      </c>
      <c r="O70" s="10">
        <f t="shared" si="8"/>
        <v>108647.64</v>
      </c>
      <c r="P70" s="10"/>
      <c r="Q70" s="10">
        <f t="shared" si="13"/>
        <v>108647.64</v>
      </c>
    </row>
    <row r="71" spans="1:17">
      <c r="A71" s="4" t="s">
        <v>17</v>
      </c>
      <c r="B71" s="4" t="s">
        <v>18</v>
      </c>
      <c r="C71" s="4">
        <v>4505</v>
      </c>
      <c r="D71" s="5">
        <v>44481</v>
      </c>
      <c r="E71" s="8">
        <v>60</v>
      </c>
      <c r="F71" s="9">
        <f t="shared" si="11"/>
        <v>44541</v>
      </c>
      <c r="G71" s="6">
        <v>86736</v>
      </c>
      <c r="H71" s="10">
        <v>0</v>
      </c>
      <c r="I71" s="6">
        <f t="shared" si="15"/>
        <v>86736</v>
      </c>
      <c r="J71" s="10">
        <f t="shared" si="14"/>
        <v>9540.9600000000009</v>
      </c>
      <c r="K71" s="10">
        <v>0</v>
      </c>
      <c r="L71" s="10">
        <v>0</v>
      </c>
      <c r="M71" s="10">
        <v>0</v>
      </c>
      <c r="N71" s="10">
        <v>0</v>
      </c>
      <c r="O71" s="10">
        <f t="shared" si="8"/>
        <v>77195.039999999994</v>
      </c>
      <c r="P71" s="10"/>
      <c r="Q71" s="10">
        <f t="shared" si="13"/>
        <v>77195.039999999994</v>
      </c>
    </row>
    <row r="72" spans="1:17">
      <c r="A72" s="4" t="s">
        <v>17</v>
      </c>
      <c r="B72" s="4" t="s">
        <v>18</v>
      </c>
      <c r="C72" s="4">
        <v>4506</v>
      </c>
      <c r="D72" s="5">
        <v>44481</v>
      </c>
      <c r="E72" s="8">
        <v>60</v>
      </c>
      <c r="F72" s="9">
        <f t="shared" si="11"/>
        <v>44541</v>
      </c>
      <c r="G72" s="6">
        <v>122076</v>
      </c>
      <c r="H72" s="10">
        <v>0</v>
      </c>
      <c r="I72" s="6">
        <f t="shared" si="15"/>
        <v>122076</v>
      </c>
      <c r="J72" s="10">
        <f t="shared" si="14"/>
        <v>13428.36</v>
      </c>
      <c r="K72" s="10">
        <v>0</v>
      </c>
      <c r="L72" s="10">
        <v>0</v>
      </c>
      <c r="M72" s="10">
        <v>0</v>
      </c>
      <c r="N72" s="10">
        <v>0</v>
      </c>
      <c r="O72" s="10">
        <f t="shared" si="8"/>
        <v>108647.64</v>
      </c>
      <c r="P72" s="10"/>
      <c r="Q72" s="10">
        <f t="shared" si="13"/>
        <v>108647.64</v>
      </c>
    </row>
    <row r="73" spans="1:17">
      <c r="A73" s="4" t="s">
        <v>17</v>
      </c>
      <c r="B73" s="4" t="s">
        <v>18</v>
      </c>
      <c r="C73" s="4">
        <v>4507</v>
      </c>
      <c r="D73" s="5">
        <v>44481</v>
      </c>
      <c r="E73" s="8">
        <v>60</v>
      </c>
      <c r="F73" s="9">
        <f t="shared" si="11"/>
        <v>44541</v>
      </c>
      <c r="G73" s="6">
        <v>260000</v>
      </c>
      <c r="H73" s="10">
        <v>0</v>
      </c>
      <c r="I73" s="6">
        <f t="shared" si="15"/>
        <v>260000</v>
      </c>
      <c r="J73" s="10">
        <f t="shared" si="14"/>
        <v>28600</v>
      </c>
      <c r="K73" s="10">
        <v>0</v>
      </c>
      <c r="L73" s="10">
        <v>0</v>
      </c>
      <c r="M73" s="10">
        <v>0</v>
      </c>
      <c r="N73" s="10">
        <v>0</v>
      </c>
      <c r="O73" s="10">
        <f t="shared" si="8"/>
        <v>231400</v>
      </c>
      <c r="P73" s="10"/>
      <c r="Q73" s="10">
        <f t="shared" si="13"/>
        <v>231400</v>
      </c>
    </row>
    <row r="74" spans="1:17">
      <c r="A74" s="4" t="s">
        <v>20</v>
      </c>
      <c r="B74" s="4" t="s">
        <v>18</v>
      </c>
      <c r="C74" s="4">
        <v>4508</v>
      </c>
      <c r="D74" s="5">
        <v>44481</v>
      </c>
      <c r="E74" s="8">
        <v>60</v>
      </c>
      <c r="F74" s="9">
        <f t="shared" si="11"/>
        <v>44541</v>
      </c>
      <c r="G74" s="6">
        <v>1037088</v>
      </c>
      <c r="H74" s="10">
        <v>11400</v>
      </c>
      <c r="I74" s="6">
        <f t="shared" si="15"/>
        <v>1025688</v>
      </c>
      <c r="J74" s="10">
        <f t="shared" si="14"/>
        <v>114079.68000000001</v>
      </c>
      <c r="K74" s="10">
        <v>0</v>
      </c>
      <c r="L74" s="10">
        <v>0</v>
      </c>
      <c r="M74" s="10">
        <v>0</v>
      </c>
      <c r="N74" s="10">
        <v>0</v>
      </c>
      <c r="O74" s="10">
        <f t="shared" si="8"/>
        <v>911608.31999999995</v>
      </c>
      <c r="P74" s="10"/>
      <c r="Q74" s="10">
        <f t="shared" si="13"/>
        <v>911608.31999999995</v>
      </c>
    </row>
    <row r="75" spans="1:17">
      <c r="A75" s="4" t="s">
        <v>20</v>
      </c>
      <c r="B75" s="4" t="s">
        <v>18</v>
      </c>
      <c r="C75" s="4">
        <v>4509</v>
      </c>
      <c r="D75" s="5">
        <v>44481</v>
      </c>
      <c r="E75" s="8">
        <v>60</v>
      </c>
      <c r="F75" s="9">
        <f t="shared" si="11"/>
        <v>44541</v>
      </c>
      <c r="G75" s="6">
        <v>78000</v>
      </c>
      <c r="H75" s="10">
        <v>4500</v>
      </c>
      <c r="I75" s="6">
        <f t="shared" si="15"/>
        <v>73500</v>
      </c>
      <c r="J75" s="10">
        <f t="shared" si="14"/>
        <v>8580</v>
      </c>
      <c r="K75" s="10">
        <v>0</v>
      </c>
      <c r="L75" s="10">
        <v>0</v>
      </c>
      <c r="M75" s="10">
        <v>0</v>
      </c>
      <c r="N75" s="10">
        <v>0</v>
      </c>
      <c r="O75" s="10">
        <f t="shared" si="8"/>
        <v>64920</v>
      </c>
      <c r="P75" s="10"/>
      <c r="Q75" s="10">
        <f t="shared" si="13"/>
        <v>64920</v>
      </c>
    </row>
    <row r="76" spans="1:17">
      <c r="A76" s="4" t="s">
        <v>17</v>
      </c>
      <c r="B76" s="4" t="s">
        <v>18</v>
      </c>
      <c r="C76" s="4">
        <v>4511</v>
      </c>
      <c r="D76" s="5">
        <v>44481</v>
      </c>
      <c r="E76" s="8">
        <v>60</v>
      </c>
      <c r="F76" s="9">
        <f t="shared" si="11"/>
        <v>44541</v>
      </c>
      <c r="G76" s="6">
        <v>390000</v>
      </c>
      <c r="H76" s="10">
        <v>18000</v>
      </c>
      <c r="I76" s="6">
        <f t="shared" si="15"/>
        <v>372000</v>
      </c>
      <c r="J76" s="10">
        <f t="shared" si="14"/>
        <v>42900</v>
      </c>
      <c r="K76" s="10">
        <v>0</v>
      </c>
      <c r="L76" s="10">
        <v>0</v>
      </c>
      <c r="M76" s="10">
        <v>0</v>
      </c>
      <c r="N76" s="10">
        <v>0</v>
      </c>
      <c r="O76" s="10">
        <f t="shared" si="8"/>
        <v>329100</v>
      </c>
      <c r="P76" s="10"/>
      <c r="Q76" s="10">
        <f t="shared" si="13"/>
        <v>329100</v>
      </c>
    </row>
    <row r="77" spans="1:17">
      <c r="A77" s="4" t="s">
        <v>17</v>
      </c>
      <c r="B77" s="4" t="s">
        <v>18</v>
      </c>
      <c r="C77" s="4">
        <v>4687</v>
      </c>
      <c r="D77" s="5">
        <v>44510</v>
      </c>
      <c r="E77" s="8">
        <v>60</v>
      </c>
      <c r="F77" s="9">
        <f t="shared" si="11"/>
        <v>44570</v>
      </c>
      <c r="G77" s="6">
        <v>1020000</v>
      </c>
      <c r="H77" s="10">
        <v>61700</v>
      </c>
      <c r="I77" s="6">
        <f t="shared" si="15"/>
        <v>958300</v>
      </c>
      <c r="J77" s="10">
        <f t="shared" si="14"/>
        <v>112200</v>
      </c>
      <c r="K77" s="10">
        <v>0</v>
      </c>
      <c r="L77" s="10">
        <v>0</v>
      </c>
      <c r="M77" s="10">
        <v>0</v>
      </c>
      <c r="N77" s="10">
        <v>0</v>
      </c>
      <c r="O77" s="10">
        <f t="shared" si="8"/>
        <v>846100</v>
      </c>
      <c r="P77" s="10"/>
      <c r="Q77" s="10">
        <f t="shared" si="13"/>
        <v>846100</v>
      </c>
    </row>
    <row r="78" spans="1:17">
      <c r="A78" s="4" t="s">
        <v>17</v>
      </c>
      <c r="B78" s="4" t="s">
        <v>18</v>
      </c>
      <c r="C78" s="4">
        <v>4688</v>
      </c>
      <c r="D78" s="5">
        <v>44510</v>
      </c>
      <c r="E78" s="8">
        <v>60</v>
      </c>
      <c r="F78" s="9">
        <f t="shared" si="11"/>
        <v>44570</v>
      </c>
      <c r="G78" s="6">
        <v>3120000</v>
      </c>
      <c r="H78" s="10">
        <v>0</v>
      </c>
      <c r="I78" s="6">
        <f t="shared" si="15"/>
        <v>3120000</v>
      </c>
      <c r="J78" s="10">
        <f t="shared" si="14"/>
        <v>343200</v>
      </c>
      <c r="K78" s="10">
        <v>0</v>
      </c>
      <c r="L78" s="10">
        <v>0</v>
      </c>
      <c r="M78" s="10">
        <v>0</v>
      </c>
      <c r="N78" s="10">
        <v>0</v>
      </c>
      <c r="O78" s="10">
        <f t="shared" si="8"/>
        <v>2776800</v>
      </c>
      <c r="P78" s="10"/>
      <c r="Q78" s="10">
        <f t="shared" si="13"/>
        <v>2776800</v>
      </c>
    </row>
    <row r="79" spans="1:17">
      <c r="A79" s="4" t="s">
        <v>17</v>
      </c>
      <c r="B79" s="4" t="s">
        <v>18</v>
      </c>
      <c r="C79" s="4">
        <v>4690</v>
      </c>
      <c r="D79" s="5">
        <v>44510</v>
      </c>
      <c r="E79" s="8">
        <v>60</v>
      </c>
      <c r="F79" s="9">
        <f t="shared" si="11"/>
        <v>44570</v>
      </c>
      <c r="G79" s="6">
        <v>457704</v>
      </c>
      <c r="H79" s="10">
        <v>0</v>
      </c>
      <c r="I79" s="6">
        <f t="shared" si="15"/>
        <v>457704</v>
      </c>
      <c r="J79" s="10">
        <f t="shared" si="14"/>
        <v>50347.44</v>
      </c>
      <c r="K79" s="10">
        <v>0</v>
      </c>
      <c r="L79" s="10">
        <v>0</v>
      </c>
      <c r="M79" s="10">
        <v>0</v>
      </c>
      <c r="N79" s="10">
        <v>0</v>
      </c>
      <c r="O79" s="10">
        <f t="shared" si="8"/>
        <v>407356.56</v>
      </c>
      <c r="P79" s="10"/>
      <c r="Q79" s="10">
        <f t="shared" si="13"/>
        <v>407356.56</v>
      </c>
    </row>
    <row r="80" spans="1:17">
      <c r="A80" s="4" t="s">
        <v>17</v>
      </c>
      <c r="B80" s="4" t="s">
        <v>18</v>
      </c>
      <c r="C80" s="4">
        <v>4691</v>
      </c>
      <c r="D80" s="5">
        <v>44510</v>
      </c>
      <c r="E80" s="8">
        <v>60</v>
      </c>
      <c r="F80" s="9">
        <f t="shared" si="11"/>
        <v>44570</v>
      </c>
      <c r="G80" s="6">
        <v>11310000</v>
      </c>
      <c r="H80" s="10">
        <v>381200</v>
      </c>
      <c r="I80" s="6">
        <f t="shared" si="15"/>
        <v>10928800</v>
      </c>
      <c r="J80" s="10">
        <f t="shared" si="14"/>
        <v>1244100</v>
      </c>
      <c r="K80" s="10">
        <v>0</v>
      </c>
      <c r="L80" s="10">
        <v>0</v>
      </c>
      <c r="M80" s="10">
        <v>0</v>
      </c>
      <c r="N80" s="10">
        <v>0</v>
      </c>
      <c r="O80" s="10">
        <f t="shared" si="8"/>
        <v>9684700</v>
      </c>
      <c r="P80" s="10"/>
      <c r="Q80" s="10">
        <f t="shared" si="13"/>
        <v>9684700</v>
      </c>
    </row>
    <row r="81" spans="1:17">
      <c r="A81" s="4" t="s">
        <v>17</v>
      </c>
      <c r="B81" s="4" t="s">
        <v>18</v>
      </c>
      <c r="C81" s="4">
        <v>4693</v>
      </c>
      <c r="D81" s="5">
        <v>44510</v>
      </c>
      <c r="E81" s="8">
        <v>60</v>
      </c>
      <c r="F81" s="9">
        <f t="shared" si="11"/>
        <v>44570</v>
      </c>
      <c r="G81" s="6">
        <v>156000</v>
      </c>
      <c r="H81" s="10">
        <v>4500</v>
      </c>
      <c r="I81" s="6">
        <f t="shared" si="15"/>
        <v>151500</v>
      </c>
      <c r="J81" s="10">
        <f t="shared" si="14"/>
        <v>17160</v>
      </c>
      <c r="K81" s="10">
        <v>0</v>
      </c>
      <c r="L81" s="10">
        <v>0</v>
      </c>
      <c r="M81" s="10">
        <v>0</v>
      </c>
      <c r="N81" s="10">
        <v>0</v>
      </c>
      <c r="O81" s="10">
        <f t="shared" si="8"/>
        <v>134340</v>
      </c>
      <c r="P81" s="10"/>
      <c r="Q81" s="10">
        <f t="shared" si="13"/>
        <v>134340</v>
      </c>
    </row>
    <row r="82" spans="1:17">
      <c r="A82" s="4" t="s">
        <v>17</v>
      </c>
      <c r="B82" s="4" t="s">
        <v>18</v>
      </c>
      <c r="C82" s="4">
        <v>4694</v>
      </c>
      <c r="D82" s="5">
        <v>44510</v>
      </c>
      <c r="E82" s="8">
        <v>60</v>
      </c>
      <c r="F82" s="9">
        <f t="shared" si="11"/>
        <v>44570</v>
      </c>
      <c r="G82" s="6">
        <v>26000</v>
      </c>
      <c r="H82" s="10">
        <v>3000</v>
      </c>
      <c r="I82" s="6">
        <f t="shared" si="15"/>
        <v>23000</v>
      </c>
      <c r="J82" s="10">
        <f t="shared" si="14"/>
        <v>2860</v>
      </c>
      <c r="K82" s="10">
        <v>0</v>
      </c>
      <c r="L82" s="10">
        <v>0</v>
      </c>
      <c r="M82" s="10">
        <v>0</v>
      </c>
      <c r="N82" s="10">
        <v>0</v>
      </c>
      <c r="O82" s="10">
        <f t="shared" si="8"/>
        <v>20140</v>
      </c>
      <c r="P82" s="10"/>
      <c r="Q82" s="10">
        <f t="shared" si="13"/>
        <v>20140</v>
      </c>
    </row>
    <row r="83" spans="1:17">
      <c r="A83" s="4" t="s">
        <v>17</v>
      </c>
      <c r="B83" s="4" t="s">
        <v>18</v>
      </c>
      <c r="C83" s="4">
        <v>4695</v>
      </c>
      <c r="D83" s="5">
        <v>44510</v>
      </c>
      <c r="E83" s="8">
        <v>60</v>
      </c>
      <c r="F83" s="9">
        <f t="shared" si="11"/>
        <v>44570</v>
      </c>
      <c r="G83" s="6">
        <v>364000</v>
      </c>
      <c r="H83" s="10">
        <v>3000</v>
      </c>
      <c r="I83" s="6">
        <f t="shared" si="15"/>
        <v>361000</v>
      </c>
      <c r="J83" s="10">
        <f t="shared" si="14"/>
        <v>40040</v>
      </c>
      <c r="K83" s="10">
        <v>0</v>
      </c>
      <c r="L83" s="10">
        <v>0</v>
      </c>
      <c r="M83" s="10">
        <v>0</v>
      </c>
      <c r="N83" s="10">
        <v>0</v>
      </c>
      <c r="O83" s="10">
        <f t="shared" si="8"/>
        <v>320960</v>
      </c>
      <c r="P83" s="10"/>
      <c r="Q83" s="10">
        <f t="shared" si="13"/>
        <v>320960</v>
      </c>
    </row>
    <row r="84" spans="1:17">
      <c r="A84" s="4" t="s">
        <v>17</v>
      </c>
      <c r="B84" s="4" t="s">
        <v>18</v>
      </c>
      <c r="C84" s="4">
        <v>4696</v>
      </c>
      <c r="D84" s="5">
        <v>44510</v>
      </c>
      <c r="E84" s="8">
        <v>60</v>
      </c>
      <c r="F84" s="9">
        <f t="shared" si="11"/>
        <v>44570</v>
      </c>
      <c r="G84" s="6">
        <v>397572</v>
      </c>
      <c r="H84" s="10">
        <v>0</v>
      </c>
      <c r="I84" s="6">
        <f t="shared" si="15"/>
        <v>397572</v>
      </c>
      <c r="J84" s="10">
        <f t="shared" si="14"/>
        <v>43732.92</v>
      </c>
      <c r="K84" s="10">
        <v>0</v>
      </c>
      <c r="L84" s="10">
        <v>0</v>
      </c>
      <c r="M84" s="10">
        <v>0</v>
      </c>
      <c r="N84" s="10">
        <v>0</v>
      </c>
      <c r="O84" s="10">
        <f t="shared" si="8"/>
        <v>353839.08</v>
      </c>
      <c r="P84" s="10"/>
      <c r="Q84" s="10">
        <f t="shared" si="13"/>
        <v>353839.08</v>
      </c>
    </row>
    <row r="85" spans="1:17">
      <c r="A85" s="4" t="s">
        <v>17</v>
      </c>
      <c r="B85" s="4" t="s">
        <v>18</v>
      </c>
      <c r="C85" s="4">
        <v>4697</v>
      </c>
      <c r="D85" s="5">
        <v>44510</v>
      </c>
      <c r="E85" s="8">
        <v>60</v>
      </c>
      <c r="F85" s="9">
        <f t="shared" si="11"/>
        <v>44570</v>
      </c>
      <c r="G85" s="6">
        <v>26000</v>
      </c>
      <c r="H85" s="10">
        <v>0</v>
      </c>
      <c r="I85" s="6">
        <f t="shared" si="15"/>
        <v>26000</v>
      </c>
      <c r="J85" s="10">
        <f t="shared" si="14"/>
        <v>2860</v>
      </c>
      <c r="K85" s="10">
        <v>0</v>
      </c>
      <c r="L85" s="10">
        <v>0</v>
      </c>
      <c r="M85" s="10">
        <v>0</v>
      </c>
      <c r="N85" s="10">
        <v>0</v>
      </c>
      <c r="O85" s="10">
        <f t="shared" si="8"/>
        <v>23140</v>
      </c>
      <c r="P85" s="10"/>
      <c r="Q85" s="10">
        <f t="shared" si="13"/>
        <v>23140</v>
      </c>
    </row>
    <row r="86" spans="1:17">
      <c r="A86" s="4" t="s">
        <v>17</v>
      </c>
      <c r="B86" s="4" t="s">
        <v>18</v>
      </c>
      <c r="C86" s="4">
        <v>4698</v>
      </c>
      <c r="D86" s="5">
        <v>44510</v>
      </c>
      <c r="E86" s="8">
        <v>60</v>
      </c>
      <c r="F86" s="9">
        <f t="shared" si="11"/>
        <v>44570</v>
      </c>
      <c r="G86" s="6">
        <v>520000</v>
      </c>
      <c r="H86" s="10">
        <v>0</v>
      </c>
      <c r="I86" s="6">
        <f t="shared" si="15"/>
        <v>520000</v>
      </c>
      <c r="J86" s="10">
        <f t="shared" si="14"/>
        <v>57200</v>
      </c>
      <c r="K86" s="10">
        <v>0</v>
      </c>
      <c r="L86" s="10">
        <v>0</v>
      </c>
      <c r="M86" s="10">
        <v>0</v>
      </c>
      <c r="N86" s="10">
        <v>0</v>
      </c>
      <c r="O86" s="10">
        <f t="shared" si="8"/>
        <v>462800</v>
      </c>
      <c r="P86" s="10"/>
      <c r="Q86" s="10">
        <f t="shared" si="13"/>
        <v>462800</v>
      </c>
    </row>
    <row r="87" spans="1:17">
      <c r="A87" s="4" t="s">
        <v>17</v>
      </c>
      <c r="B87" s="4" t="s">
        <v>18</v>
      </c>
      <c r="C87" s="4">
        <v>4699</v>
      </c>
      <c r="D87" s="5">
        <v>44510</v>
      </c>
      <c r="E87" s="8">
        <v>60</v>
      </c>
      <c r="F87" s="9">
        <f t="shared" si="11"/>
        <v>44570</v>
      </c>
      <c r="G87" s="6">
        <v>915408</v>
      </c>
      <c r="H87" s="10">
        <v>0</v>
      </c>
      <c r="I87" s="6">
        <f t="shared" si="15"/>
        <v>915408</v>
      </c>
      <c r="J87" s="10">
        <f t="shared" si="14"/>
        <v>100694.88</v>
      </c>
      <c r="K87" s="10">
        <v>0</v>
      </c>
      <c r="L87" s="10">
        <v>0</v>
      </c>
      <c r="M87" s="10">
        <v>0</v>
      </c>
      <c r="N87" s="10">
        <v>0</v>
      </c>
      <c r="O87" s="10">
        <f t="shared" si="8"/>
        <v>814713.12</v>
      </c>
      <c r="P87" s="10"/>
      <c r="Q87" s="10">
        <f t="shared" si="13"/>
        <v>814713.12</v>
      </c>
    </row>
    <row r="88" spans="1:17">
      <c r="A88" s="4" t="s">
        <v>20</v>
      </c>
      <c r="B88" s="4" t="s">
        <v>18</v>
      </c>
      <c r="C88" s="4">
        <v>4700</v>
      </c>
      <c r="D88" s="5">
        <v>44510</v>
      </c>
      <c r="E88" s="8">
        <v>60</v>
      </c>
      <c r="F88" s="9">
        <f t="shared" si="11"/>
        <v>44570</v>
      </c>
      <c r="G88" s="6">
        <v>52000</v>
      </c>
      <c r="H88" s="10">
        <v>0</v>
      </c>
      <c r="I88" s="6">
        <f t="shared" si="15"/>
        <v>52000</v>
      </c>
      <c r="J88" s="10">
        <f t="shared" si="14"/>
        <v>5720</v>
      </c>
      <c r="K88" s="10">
        <v>0</v>
      </c>
      <c r="L88" s="10">
        <v>0</v>
      </c>
      <c r="M88" s="10">
        <v>0</v>
      </c>
      <c r="N88" s="10">
        <v>0</v>
      </c>
      <c r="O88" s="10">
        <f t="shared" si="8"/>
        <v>46280</v>
      </c>
      <c r="P88" s="10"/>
      <c r="Q88" s="10">
        <f t="shared" si="13"/>
        <v>46280</v>
      </c>
    </row>
    <row r="89" spans="1:17">
      <c r="A89" s="4" t="s">
        <v>20</v>
      </c>
      <c r="B89" s="4" t="s">
        <v>18</v>
      </c>
      <c r="C89" s="4">
        <v>4701</v>
      </c>
      <c r="D89" s="5">
        <v>44510</v>
      </c>
      <c r="E89" s="8">
        <v>60</v>
      </c>
      <c r="F89" s="9">
        <f t="shared" si="11"/>
        <v>44570</v>
      </c>
      <c r="G89" s="6">
        <v>390000</v>
      </c>
      <c r="H89" s="10">
        <v>12800</v>
      </c>
      <c r="I89" s="6">
        <f t="shared" si="15"/>
        <v>377200</v>
      </c>
      <c r="J89" s="10">
        <f t="shared" si="14"/>
        <v>42900</v>
      </c>
      <c r="K89" s="10">
        <v>0</v>
      </c>
      <c r="L89" s="10">
        <v>0</v>
      </c>
      <c r="M89" s="10">
        <v>0</v>
      </c>
      <c r="N89" s="10">
        <v>0</v>
      </c>
      <c r="O89" s="10">
        <f t="shared" si="8"/>
        <v>334300</v>
      </c>
      <c r="P89" s="10"/>
      <c r="Q89" s="10">
        <f t="shared" si="13"/>
        <v>334300</v>
      </c>
    </row>
    <row r="90" spans="1:17">
      <c r="A90" s="4" t="s">
        <v>20</v>
      </c>
      <c r="B90" s="4" t="s">
        <v>18</v>
      </c>
      <c r="C90" s="4">
        <v>4702</v>
      </c>
      <c r="D90" s="5">
        <v>44510</v>
      </c>
      <c r="E90" s="8">
        <v>60</v>
      </c>
      <c r="F90" s="9">
        <f t="shared" si="11"/>
        <v>44570</v>
      </c>
      <c r="G90" s="6">
        <v>1185996</v>
      </c>
      <c r="H90" s="10">
        <v>21200</v>
      </c>
      <c r="I90" s="6">
        <f t="shared" si="15"/>
        <v>1164796</v>
      </c>
      <c r="J90" s="10">
        <f t="shared" si="14"/>
        <v>130459.56</v>
      </c>
      <c r="K90" s="10">
        <v>0</v>
      </c>
      <c r="L90" s="10">
        <v>0</v>
      </c>
      <c r="M90" s="10">
        <v>0</v>
      </c>
      <c r="N90" s="10">
        <v>0</v>
      </c>
      <c r="O90" s="10">
        <f t="shared" si="8"/>
        <v>1034336.44</v>
      </c>
      <c r="P90" s="10"/>
      <c r="Q90" s="10">
        <f t="shared" si="13"/>
        <v>1034336.44</v>
      </c>
    </row>
    <row r="91" spans="1:17">
      <c r="A91" s="4" t="s">
        <v>20</v>
      </c>
      <c r="B91" s="4" t="s">
        <v>18</v>
      </c>
      <c r="C91" s="4">
        <v>4736</v>
      </c>
      <c r="D91" s="5">
        <v>44510</v>
      </c>
      <c r="E91" s="8">
        <v>60</v>
      </c>
      <c r="F91" s="9">
        <f t="shared" si="11"/>
        <v>44570</v>
      </c>
      <c r="G91" s="6">
        <v>248472</v>
      </c>
      <c r="H91" s="10">
        <v>0</v>
      </c>
      <c r="I91" s="6">
        <f t="shared" si="15"/>
        <v>248472</v>
      </c>
      <c r="J91" s="10">
        <f t="shared" si="14"/>
        <v>27331.920000000002</v>
      </c>
      <c r="K91" s="10">
        <v>0</v>
      </c>
      <c r="L91" s="10">
        <v>0</v>
      </c>
      <c r="M91" s="10">
        <v>0</v>
      </c>
      <c r="N91" s="10">
        <v>0</v>
      </c>
      <c r="O91" s="10">
        <f t="shared" si="8"/>
        <v>221140.08</v>
      </c>
      <c r="P91" s="10"/>
      <c r="Q91" s="10">
        <f t="shared" si="13"/>
        <v>221140.08</v>
      </c>
    </row>
    <row r="92" spans="1:17">
      <c r="A92" s="11"/>
      <c r="B92" s="11"/>
      <c r="C92" s="11"/>
      <c r="D92" s="12"/>
      <c r="E92" s="13"/>
      <c r="F92" s="14"/>
      <c r="G92" s="15"/>
      <c r="H92" s="16"/>
      <c r="I92" s="17"/>
      <c r="J92" s="16"/>
      <c r="K92" s="18"/>
      <c r="L92" s="18"/>
      <c r="M92" s="18"/>
      <c r="N92" s="18"/>
      <c r="O92" s="18"/>
      <c r="P92" s="18"/>
      <c r="Q92" s="19">
        <f>SUM(Q2:Q91)</f>
        <v>67995971.400000006</v>
      </c>
    </row>
    <row r="93" spans="1:17">
      <c r="A93" s="11"/>
      <c r="B93" s="11"/>
      <c r="C93" s="11"/>
      <c r="D93" s="12"/>
      <c r="E93" s="13"/>
      <c r="F93" s="14"/>
      <c r="G93" s="15"/>
      <c r="H93" s="16"/>
      <c r="I93" s="17"/>
      <c r="J93" s="16"/>
      <c r="K93" s="18"/>
      <c r="L93" s="18"/>
      <c r="M93" s="18"/>
      <c r="N93" s="18"/>
      <c r="O93" s="18"/>
      <c r="P93" s="18"/>
      <c r="Q93" s="18"/>
    </row>
    <row r="94" spans="1:17">
      <c r="K94" s="7"/>
      <c r="L94" s="7"/>
      <c r="M94" s="18"/>
      <c r="N94" s="7"/>
      <c r="O94" s="7"/>
      <c r="P94" s="7"/>
      <c r="Q94" s="20"/>
    </row>
    <row r="95" spans="1:17">
      <c r="K95" s="7"/>
      <c r="L95" s="7"/>
      <c r="M95" s="21"/>
      <c r="N95" s="7"/>
      <c r="O95" s="7"/>
      <c r="P95" s="7"/>
      <c r="Q95" s="21"/>
    </row>
    <row r="96" spans="1:17">
      <c r="Q96" s="22"/>
    </row>
    <row r="97" spans="17:17">
      <c r="Q97" s="22"/>
    </row>
    <row r="98" spans="17:17">
      <c r="Q98" s="22"/>
    </row>
  </sheetData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 filterMode="1"/>
  <dimension ref="A1:AO94"/>
  <sheetViews>
    <sheetView showGridLines="0" zoomScale="85" zoomScaleNormal="85" workbookViewId="0">
      <selection activeCell="A66" sqref="A66"/>
    </sheetView>
  </sheetViews>
  <sheetFormatPr baseColWidth="10" defaultRowHeight="15"/>
  <cols>
    <col min="1" max="1" width="10.28515625" bestFit="1" customWidth="1"/>
    <col min="2" max="2" width="48.7109375" bestFit="1" customWidth="1"/>
    <col min="3" max="3" width="10.7109375" bestFit="1" customWidth="1"/>
    <col min="4" max="4" width="9.140625" bestFit="1" customWidth="1"/>
    <col min="5" max="5" width="8" bestFit="1" customWidth="1"/>
    <col min="6" max="6" width="11.140625" bestFit="1" customWidth="1"/>
    <col min="7" max="7" width="11.28515625" bestFit="1" customWidth="1"/>
    <col min="8" max="8" width="10.5703125" bestFit="1" customWidth="1"/>
    <col min="9" max="9" width="20.85546875" bestFit="1" customWidth="1"/>
    <col min="11" max="11" width="15" bestFit="1" customWidth="1"/>
    <col min="12" max="12" width="11.7109375" bestFit="1" customWidth="1"/>
    <col min="13" max="13" width="39" customWidth="1"/>
    <col min="14" max="14" width="38.85546875" bestFit="1" customWidth="1"/>
    <col min="15" max="15" width="15.140625" bestFit="1" customWidth="1"/>
    <col min="16" max="16" width="22.7109375" bestFit="1" customWidth="1"/>
    <col min="17" max="17" width="16.42578125" bestFit="1" customWidth="1"/>
    <col min="18" max="18" width="12.140625" bestFit="1" customWidth="1"/>
    <col min="19" max="19" width="15.28515625" bestFit="1" customWidth="1"/>
    <col min="20" max="20" width="13.28515625" bestFit="1" customWidth="1"/>
    <col min="21" max="21" width="21.5703125" customWidth="1"/>
    <col min="22" max="22" width="14.28515625" bestFit="1" customWidth="1"/>
    <col min="23" max="23" width="11.5703125" bestFit="1" customWidth="1"/>
    <col min="24" max="24" width="11.140625" bestFit="1" customWidth="1"/>
    <col min="25" max="25" width="15.7109375" bestFit="1" customWidth="1"/>
    <col min="26" max="27" width="19.7109375" bestFit="1" customWidth="1"/>
    <col min="28" max="28" width="14.42578125" bestFit="1" customWidth="1"/>
    <col min="29" max="29" width="12.28515625" bestFit="1" customWidth="1"/>
    <col min="30" max="30" width="19.140625" bestFit="1" customWidth="1"/>
    <col min="31" max="31" width="10.85546875" bestFit="1" customWidth="1"/>
    <col min="32" max="32" width="12.28515625" bestFit="1" customWidth="1"/>
    <col min="33" max="33" width="12.85546875" bestFit="1" customWidth="1"/>
    <col min="34" max="34" width="13.85546875" bestFit="1" customWidth="1"/>
    <col min="36" max="36" width="13.7109375" bestFit="1" customWidth="1"/>
    <col min="37" max="37" width="11.5703125" bestFit="1" customWidth="1"/>
    <col min="38" max="38" width="11" bestFit="1" customWidth="1"/>
    <col min="39" max="39" width="18.42578125" bestFit="1" customWidth="1"/>
    <col min="40" max="40" width="24.5703125" bestFit="1" customWidth="1"/>
    <col min="41" max="41" width="9.28515625" bestFit="1" customWidth="1"/>
  </cols>
  <sheetData>
    <row r="1" spans="1:41">
      <c r="J1" s="38" t="s">
        <v>245</v>
      </c>
      <c r="K1" s="37">
        <f>SUBTOTAL(9,K3:K92)</f>
        <v>26295508</v>
      </c>
      <c r="L1" s="37">
        <f>SUBTOTAL(9,L3:L92)</f>
        <v>832544</v>
      </c>
      <c r="O1" s="37">
        <f>SUBTOTAL(9,O3:O92)</f>
        <v>0</v>
      </c>
      <c r="S1" s="37">
        <f>SUBTOTAL(9,S3:S92)</f>
        <v>25928908</v>
      </c>
      <c r="X1" s="37">
        <f>SUBTOTAL(9,X3:X92)</f>
        <v>181138</v>
      </c>
      <c r="Y1" s="37">
        <f>SUBTOTAL(9,Y3:Y92)</f>
        <v>22516096.960000001</v>
      </c>
    </row>
    <row r="2" spans="1:41" ht="39.950000000000003" customHeight="1">
      <c r="A2" s="34" t="s">
        <v>32</v>
      </c>
      <c r="B2" s="34" t="s">
        <v>21</v>
      </c>
      <c r="C2" s="34" t="s">
        <v>22</v>
      </c>
      <c r="D2" s="34" t="s">
        <v>33</v>
      </c>
      <c r="E2" s="34" t="s">
        <v>34</v>
      </c>
      <c r="F2" s="34" t="s">
        <v>35</v>
      </c>
      <c r="G2" s="34" t="s">
        <v>36</v>
      </c>
      <c r="H2" s="35" t="s">
        <v>63</v>
      </c>
      <c r="I2" s="35" t="s">
        <v>64</v>
      </c>
      <c r="J2" s="34" t="s">
        <v>37</v>
      </c>
      <c r="K2" s="34" t="s">
        <v>38</v>
      </c>
      <c r="L2" s="34" t="s">
        <v>39</v>
      </c>
      <c r="M2" s="34" t="s">
        <v>40</v>
      </c>
      <c r="N2" s="35" t="s">
        <v>246</v>
      </c>
      <c r="O2" s="35" t="s">
        <v>247</v>
      </c>
      <c r="P2" s="35" t="s">
        <v>248</v>
      </c>
      <c r="Q2" s="35" t="s">
        <v>249</v>
      </c>
      <c r="R2" s="34" t="s">
        <v>41</v>
      </c>
      <c r="S2" s="34" t="s">
        <v>42</v>
      </c>
      <c r="T2" s="35" t="s">
        <v>43</v>
      </c>
      <c r="U2" s="35" t="s">
        <v>61</v>
      </c>
      <c r="V2" s="34" t="s">
        <v>44</v>
      </c>
      <c r="W2" s="34" t="s">
        <v>45</v>
      </c>
      <c r="X2" s="35" t="s">
        <v>23</v>
      </c>
      <c r="Y2" s="35" t="s">
        <v>46</v>
      </c>
      <c r="Z2" s="35" t="s">
        <v>47</v>
      </c>
      <c r="AA2" s="35" t="s">
        <v>48</v>
      </c>
      <c r="AB2" s="34" t="s">
        <v>49</v>
      </c>
      <c r="AC2" s="34" t="s">
        <v>24</v>
      </c>
      <c r="AD2" s="34" t="s">
        <v>50</v>
      </c>
      <c r="AE2" s="34" t="s">
        <v>51</v>
      </c>
      <c r="AF2" s="34" t="s">
        <v>52</v>
      </c>
      <c r="AG2" s="34" t="s">
        <v>53</v>
      </c>
      <c r="AH2" s="34" t="s">
        <v>54</v>
      </c>
      <c r="AI2" s="34" t="s">
        <v>55</v>
      </c>
      <c r="AJ2" s="34" t="s">
        <v>56</v>
      </c>
      <c r="AK2" s="34" t="s">
        <v>57</v>
      </c>
      <c r="AL2" s="34" t="s">
        <v>58</v>
      </c>
      <c r="AM2" s="34" t="s">
        <v>59</v>
      </c>
      <c r="AN2" s="34" t="s">
        <v>60</v>
      </c>
      <c r="AO2" s="34" t="s">
        <v>62</v>
      </c>
    </row>
    <row r="3" spans="1:41">
      <c r="A3" s="32">
        <v>800186901</v>
      </c>
      <c r="B3" s="32" t="s">
        <v>25</v>
      </c>
      <c r="C3" s="32" t="s">
        <v>18</v>
      </c>
      <c r="D3" s="32">
        <v>3688</v>
      </c>
      <c r="E3" s="32" t="s">
        <v>18</v>
      </c>
      <c r="F3" s="32">
        <v>3688</v>
      </c>
      <c r="G3" s="32"/>
      <c r="H3" s="32" t="s">
        <v>65</v>
      </c>
      <c r="I3" s="32" t="s">
        <v>66</v>
      </c>
      <c r="J3" s="33">
        <v>44389</v>
      </c>
      <c r="K3" s="36">
        <v>520000</v>
      </c>
      <c r="L3" s="36">
        <v>260000</v>
      </c>
      <c r="M3" s="32" t="s">
        <v>26</v>
      </c>
      <c r="N3" s="32" t="s">
        <v>256</v>
      </c>
      <c r="O3" s="32">
        <v>0</v>
      </c>
      <c r="P3" s="32">
        <v>0</v>
      </c>
      <c r="Q3" s="32"/>
      <c r="R3" s="32" t="s">
        <v>27</v>
      </c>
      <c r="S3" s="36">
        <v>520000</v>
      </c>
      <c r="T3" s="36">
        <v>0</v>
      </c>
      <c r="U3" s="32"/>
      <c r="V3" s="36">
        <v>520000</v>
      </c>
      <c r="W3" s="36">
        <v>0</v>
      </c>
      <c r="X3" s="36"/>
      <c r="Y3" s="36">
        <v>461084</v>
      </c>
      <c r="Z3" s="32">
        <v>2201166758</v>
      </c>
      <c r="AA3" s="32" t="s">
        <v>252</v>
      </c>
      <c r="AB3" s="32" t="s">
        <v>250</v>
      </c>
      <c r="AC3" s="32" t="s">
        <v>251</v>
      </c>
      <c r="AD3" s="32"/>
      <c r="AE3" s="33">
        <v>44389</v>
      </c>
      <c r="AF3" s="32"/>
      <c r="AG3" s="32">
        <v>2</v>
      </c>
      <c r="AH3" s="32"/>
      <c r="AI3" s="32" t="s">
        <v>28</v>
      </c>
      <c r="AJ3" s="32">
        <v>2</v>
      </c>
      <c r="AK3" s="32">
        <v>20211001</v>
      </c>
      <c r="AL3" s="32">
        <v>20210917</v>
      </c>
      <c r="AM3" s="32">
        <v>520000</v>
      </c>
      <c r="AN3" s="32">
        <v>0</v>
      </c>
      <c r="AO3" s="32">
        <v>20220124</v>
      </c>
    </row>
    <row r="4" spans="1:41">
      <c r="A4" s="32">
        <v>800186901</v>
      </c>
      <c r="B4" s="32" t="s">
        <v>25</v>
      </c>
      <c r="C4" s="32" t="s">
        <v>18</v>
      </c>
      <c r="D4" s="32">
        <v>3693</v>
      </c>
      <c r="E4" s="32" t="s">
        <v>18</v>
      </c>
      <c r="F4" s="32">
        <v>3693</v>
      </c>
      <c r="G4" s="32"/>
      <c r="H4" s="32" t="s">
        <v>67</v>
      </c>
      <c r="I4" s="32" t="s">
        <v>68</v>
      </c>
      <c r="J4" s="33">
        <v>44389</v>
      </c>
      <c r="K4" s="36">
        <v>915408</v>
      </c>
      <c r="L4" s="36">
        <v>40736</v>
      </c>
      <c r="M4" s="32" t="s">
        <v>26</v>
      </c>
      <c r="N4" s="32" t="s">
        <v>256</v>
      </c>
      <c r="O4" s="32">
        <v>0</v>
      </c>
      <c r="P4" s="32">
        <v>0</v>
      </c>
      <c r="Q4" s="32"/>
      <c r="R4" s="32" t="s">
        <v>27</v>
      </c>
      <c r="S4" s="36">
        <v>915408</v>
      </c>
      <c r="T4" s="36">
        <v>0</v>
      </c>
      <c r="U4" s="32"/>
      <c r="V4" s="36">
        <v>915408</v>
      </c>
      <c r="W4" s="36">
        <v>0</v>
      </c>
      <c r="X4" s="36"/>
      <c r="Y4" s="36">
        <v>814713</v>
      </c>
      <c r="Z4" s="32">
        <v>4800050471</v>
      </c>
      <c r="AA4" s="32" t="s">
        <v>253</v>
      </c>
      <c r="AB4" s="32"/>
      <c r="AC4" s="32">
        <v>211463114294872</v>
      </c>
      <c r="AD4" s="32"/>
      <c r="AE4" s="33">
        <v>44389</v>
      </c>
      <c r="AF4" s="32"/>
      <c r="AG4" s="32">
        <v>2</v>
      </c>
      <c r="AH4" s="32"/>
      <c r="AI4" s="32" t="s">
        <v>28</v>
      </c>
      <c r="AJ4" s="32">
        <v>1</v>
      </c>
      <c r="AK4" s="32">
        <v>20210730</v>
      </c>
      <c r="AL4" s="32">
        <v>20210712</v>
      </c>
      <c r="AM4" s="32">
        <v>915408</v>
      </c>
      <c r="AN4" s="32">
        <v>0</v>
      </c>
      <c r="AO4" s="32">
        <v>20220124</v>
      </c>
    </row>
    <row r="5" spans="1:41">
      <c r="A5" s="32">
        <v>800186901</v>
      </c>
      <c r="B5" s="32" t="s">
        <v>25</v>
      </c>
      <c r="C5" s="32" t="s">
        <v>18</v>
      </c>
      <c r="D5" s="32">
        <v>3699</v>
      </c>
      <c r="E5" s="32" t="s">
        <v>18</v>
      </c>
      <c r="F5" s="32">
        <v>3699</v>
      </c>
      <c r="G5" s="32"/>
      <c r="H5" s="32" t="s">
        <v>69</v>
      </c>
      <c r="I5" s="32" t="s">
        <v>70</v>
      </c>
      <c r="J5" s="33">
        <v>44389</v>
      </c>
      <c r="K5" s="36">
        <v>75000</v>
      </c>
      <c r="L5" s="36">
        <v>8010</v>
      </c>
      <c r="M5" s="32" t="s">
        <v>26</v>
      </c>
      <c r="N5" s="32" t="s">
        <v>256</v>
      </c>
      <c r="O5" s="32">
        <v>0</v>
      </c>
      <c r="P5" s="32">
        <v>0</v>
      </c>
      <c r="Q5" s="32"/>
      <c r="R5" s="32" t="s">
        <v>27</v>
      </c>
      <c r="S5" s="36">
        <v>75000</v>
      </c>
      <c r="T5" s="36">
        <v>0</v>
      </c>
      <c r="U5" s="32"/>
      <c r="V5" s="36">
        <v>75000</v>
      </c>
      <c r="W5" s="36">
        <v>0</v>
      </c>
      <c r="X5" s="36"/>
      <c r="Y5" s="36">
        <v>66750</v>
      </c>
      <c r="Z5" s="32">
        <v>4800050471</v>
      </c>
      <c r="AA5" s="32" t="s">
        <v>253</v>
      </c>
      <c r="AB5" s="32"/>
      <c r="AC5" s="32">
        <v>211728517541616</v>
      </c>
      <c r="AD5" s="32"/>
      <c r="AE5" s="33">
        <v>44389</v>
      </c>
      <c r="AF5" s="32"/>
      <c r="AG5" s="32">
        <v>2</v>
      </c>
      <c r="AH5" s="32"/>
      <c r="AI5" s="32" t="s">
        <v>28</v>
      </c>
      <c r="AJ5" s="32">
        <v>1</v>
      </c>
      <c r="AK5" s="32">
        <v>20210730</v>
      </c>
      <c r="AL5" s="32">
        <v>20210712</v>
      </c>
      <c r="AM5" s="32">
        <v>75000</v>
      </c>
      <c r="AN5" s="32">
        <v>0</v>
      </c>
      <c r="AO5" s="32">
        <v>20220124</v>
      </c>
    </row>
    <row r="6" spans="1:41">
      <c r="A6" s="32">
        <v>800186901</v>
      </c>
      <c r="B6" s="32" t="s">
        <v>25</v>
      </c>
      <c r="C6" s="32" t="s">
        <v>18</v>
      </c>
      <c r="D6" s="32">
        <v>3700</v>
      </c>
      <c r="E6" s="32" t="s">
        <v>18</v>
      </c>
      <c r="F6" s="32">
        <v>3700</v>
      </c>
      <c r="G6" s="32"/>
      <c r="H6" s="32" t="s">
        <v>71</v>
      </c>
      <c r="I6" s="32" t="s">
        <v>72</v>
      </c>
      <c r="J6" s="33">
        <v>44389</v>
      </c>
      <c r="K6" s="36">
        <v>130000</v>
      </c>
      <c r="L6" s="36">
        <v>55536</v>
      </c>
      <c r="M6" s="32" t="s">
        <v>26</v>
      </c>
      <c r="N6" s="32" t="s">
        <v>256</v>
      </c>
      <c r="O6" s="32">
        <v>0</v>
      </c>
      <c r="P6" s="32">
        <v>0</v>
      </c>
      <c r="Q6" s="32"/>
      <c r="R6" s="32" t="s">
        <v>27</v>
      </c>
      <c r="S6" s="36">
        <v>130000</v>
      </c>
      <c r="T6" s="36">
        <v>0</v>
      </c>
      <c r="U6" s="32"/>
      <c r="V6" s="36">
        <v>130000</v>
      </c>
      <c r="W6" s="36">
        <v>0</v>
      </c>
      <c r="X6" s="36"/>
      <c r="Y6" s="36">
        <v>115700</v>
      </c>
      <c r="Z6" s="32">
        <v>4800050471</v>
      </c>
      <c r="AA6" s="32" t="s">
        <v>253</v>
      </c>
      <c r="AB6" s="32"/>
      <c r="AC6" s="32">
        <v>211598517308052</v>
      </c>
      <c r="AD6" s="32"/>
      <c r="AE6" s="33">
        <v>44389</v>
      </c>
      <c r="AF6" s="32"/>
      <c r="AG6" s="32">
        <v>2</v>
      </c>
      <c r="AH6" s="32"/>
      <c r="AI6" s="32" t="s">
        <v>28</v>
      </c>
      <c r="AJ6" s="32">
        <v>1</v>
      </c>
      <c r="AK6" s="32">
        <v>20210730</v>
      </c>
      <c r="AL6" s="32">
        <v>20210712</v>
      </c>
      <c r="AM6" s="32">
        <v>130000</v>
      </c>
      <c r="AN6" s="32">
        <v>0</v>
      </c>
      <c r="AO6" s="32">
        <v>20220124</v>
      </c>
    </row>
    <row r="7" spans="1:41">
      <c r="A7" s="32">
        <v>800186901</v>
      </c>
      <c r="B7" s="32" t="s">
        <v>25</v>
      </c>
      <c r="C7" s="32" t="s">
        <v>18</v>
      </c>
      <c r="D7" s="32">
        <v>3037</v>
      </c>
      <c r="E7" s="32" t="s">
        <v>18</v>
      </c>
      <c r="F7" s="32">
        <v>3037</v>
      </c>
      <c r="G7" s="32"/>
      <c r="H7" s="32" t="s">
        <v>73</v>
      </c>
      <c r="I7" s="32" t="s">
        <v>74</v>
      </c>
      <c r="J7" s="33">
        <v>44327</v>
      </c>
      <c r="K7" s="36">
        <v>26000</v>
      </c>
      <c r="L7" s="36">
        <v>172</v>
      </c>
      <c r="M7" s="32" t="s">
        <v>26</v>
      </c>
      <c r="N7" s="32" t="s">
        <v>256</v>
      </c>
      <c r="O7" s="32">
        <v>0</v>
      </c>
      <c r="P7" s="32">
        <v>0</v>
      </c>
      <c r="Q7" s="32"/>
      <c r="R7" s="32" t="s">
        <v>27</v>
      </c>
      <c r="S7" s="36">
        <v>26000</v>
      </c>
      <c r="T7" s="36">
        <v>0</v>
      </c>
      <c r="U7" s="32"/>
      <c r="V7" s="36">
        <v>26000</v>
      </c>
      <c r="W7" s="36">
        <v>0</v>
      </c>
      <c r="X7" s="36"/>
      <c r="Y7" s="36">
        <v>23311.599999999999</v>
      </c>
      <c r="Z7" s="32">
        <v>4800049231</v>
      </c>
      <c r="AA7" s="32" t="s">
        <v>254</v>
      </c>
      <c r="AB7" s="32"/>
      <c r="AC7" s="32">
        <v>210908523572130</v>
      </c>
      <c r="AD7" s="32"/>
      <c r="AE7" s="33">
        <v>44327</v>
      </c>
      <c r="AF7" s="32"/>
      <c r="AG7" s="32">
        <v>2</v>
      </c>
      <c r="AH7" s="32"/>
      <c r="AI7" s="32" t="s">
        <v>28</v>
      </c>
      <c r="AJ7" s="32">
        <v>1</v>
      </c>
      <c r="AK7" s="32">
        <v>20210530</v>
      </c>
      <c r="AL7" s="32">
        <v>20210511</v>
      </c>
      <c r="AM7" s="32">
        <v>26000</v>
      </c>
      <c r="AN7" s="32">
        <v>0</v>
      </c>
      <c r="AO7" s="32">
        <v>20220124</v>
      </c>
    </row>
    <row r="8" spans="1:41">
      <c r="A8" s="32">
        <v>800186901</v>
      </c>
      <c r="B8" s="32" t="s">
        <v>25</v>
      </c>
      <c r="C8" s="32" t="s">
        <v>18</v>
      </c>
      <c r="D8" s="32">
        <v>3038</v>
      </c>
      <c r="E8" s="32" t="s">
        <v>18</v>
      </c>
      <c r="F8" s="32">
        <v>3038</v>
      </c>
      <c r="G8" s="32"/>
      <c r="H8" s="32" t="s">
        <v>75</v>
      </c>
      <c r="I8" s="32" t="s">
        <v>76</v>
      </c>
      <c r="J8" s="33">
        <v>44327</v>
      </c>
      <c r="K8" s="36">
        <v>520000</v>
      </c>
      <c r="L8" s="36">
        <v>3432</v>
      </c>
      <c r="M8" s="32" t="s">
        <v>26</v>
      </c>
      <c r="N8" s="32" t="s">
        <v>256</v>
      </c>
      <c r="O8" s="32">
        <v>0</v>
      </c>
      <c r="P8" s="32">
        <v>0</v>
      </c>
      <c r="Q8" s="32"/>
      <c r="R8" s="32" t="s">
        <v>27</v>
      </c>
      <c r="S8" s="36">
        <v>520000</v>
      </c>
      <c r="T8" s="36">
        <v>0</v>
      </c>
      <c r="U8" s="32"/>
      <c r="V8" s="36">
        <v>520000</v>
      </c>
      <c r="W8" s="36">
        <v>0</v>
      </c>
      <c r="X8" s="36"/>
      <c r="Y8" s="36">
        <v>466232</v>
      </c>
      <c r="Z8" s="32">
        <v>4800049231</v>
      </c>
      <c r="AA8" s="32" t="s">
        <v>254</v>
      </c>
      <c r="AB8" s="32"/>
      <c r="AC8" s="32">
        <v>211048516396556</v>
      </c>
      <c r="AD8" s="32"/>
      <c r="AE8" s="33">
        <v>44327</v>
      </c>
      <c r="AF8" s="32"/>
      <c r="AG8" s="32">
        <v>2</v>
      </c>
      <c r="AH8" s="32"/>
      <c r="AI8" s="32" t="s">
        <v>28</v>
      </c>
      <c r="AJ8" s="32">
        <v>1</v>
      </c>
      <c r="AK8" s="32">
        <v>20210530</v>
      </c>
      <c r="AL8" s="32">
        <v>20210511</v>
      </c>
      <c r="AM8" s="32">
        <v>520000</v>
      </c>
      <c r="AN8" s="32">
        <v>0</v>
      </c>
      <c r="AO8" s="32">
        <v>20220124</v>
      </c>
    </row>
    <row r="9" spans="1:41" hidden="1">
      <c r="A9" s="32">
        <v>800186901</v>
      </c>
      <c r="B9" s="32" t="s">
        <v>25</v>
      </c>
      <c r="C9" s="32" t="s">
        <v>18</v>
      </c>
      <c r="D9" s="32">
        <v>4696</v>
      </c>
      <c r="E9" s="32" t="s">
        <v>18</v>
      </c>
      <c r="F9" s="32">
        <v>4696</v>
      </c>
      <c r="G9" s="32"/>
      <c r="H9" s="32" t="s">
        <v>77</v>
      </c>
      <c r="I9" s="32" t="s">
        <v>78</v>
      </c>
      <c r="J9" s="33">
        <v>44510</v>
      </c>
      <c r="K9" s="36">
        <v>397572</v>
      </c>
      <c r="L9" s="36">
        <v>353839</v>
      </c>
      <c r="M9" s="32" t="s">
        <v>26</v>
      </c>
      <c r="N9" s="32" t="s">
        <v>255</v>
      </c>
      <c r="O9" s="32">
        <v>0</v>
      </c>
      <c r="P9" s="32">
        <v>0</v>
      </c>
      <c r="Q9" s="32"/>
      <c r="R9" s="32" t="s">
        <v>27</v>
      </c>
      <c r="S9" s="36">
        <v>397572</v>
      </c>
      <c r="T9" s="36">
        <v>0</v>
      </c>
      <c r="U9" s="32"/>
      <c r="V9" s="36">
        <v>397572</v>
      </c>
      <c r="W9" s="36">
        <v>0</v>
      </c>
      <c r="X9" s="36"/>
      <c r="Y9" s="32">
        <v>0</v>
      </c>
      <c r="Z9" s="32">
        <v>0</v>
      </c>
      <c r="AA9" s="32">
        <v>0</v>
      </c>
      <c r="AB9" s="32"/>
      <c r="AC9" s="32">
        <v>212568516527193</v>
      </c>
      <c r="AD9" s="32"/>
      <c r="AE9" s="33">
        <v>44510</v>
      </c>
      <c r="AF9" s="32"/>
      <c r="AG9" s="32">
        <v>2</v>
      </c>
      <c r="AH9" s="32"/>
      <c r="AI9" s="32" t="s">
        <v>28</v>
      </c>
      <c r="AJ9" s="32">
        <v>1</v>
      </c>
      <c r="AK9" s="32">
        <v>20211130</v>
      </c>
      <c r="AL9" s="32">
        <v>20211120</v>
      </c>
      <c r="AM9" s="32">
        <v>397572</v>
      </c>
      <c r="AN9" s="32">
        <v>0</v>
      </c>
      <c r="AO9" s="32">
        <v>20220124</v>
      </c>
    </row>
    <row r="10" spans="1:41" hidden="1">
      <c r="A10" s="32">
        <v>800186901</v>
      </c>
      <c r="B10" s="32" t="s">
        <v>25</v>
      </c>
      <c r="C10" s="32" t="s">
        <v>18</v>
      </c>
      <c r="D10" s="32">
        <v>4697</v>
      </c>
      <c r="E10" s="32" t="s">
        <v>18</v>
      </c>
      <c r="F10" s="32">
        <v>4697</v>
      </c>
      <c r="G10" s="32"/>
      <c r="H10" s="32" t="s">
        <v>79</v>
      </c>
      <c r="I10" s="32" t="s">
        <v>80</v>
      </c>
      <c r="J10" s="33">
        <v>44510</v>
      </c>
      <c r="K10" s="36">
        <v>26000</v>
      </c>
      <c r="L10" s="36">
        <v>23140</v>
      </c>
      <c r="M10" s="32" t="s">
        <v>26</v>
      </c>
      <c r="N10" s="32" t="s">
        <v>255</v>
      </c>
      <c r="O10" s="32">
        <v>0</v>
      </c>
      <c r="P10" s="32">
        <v>0</v>
      </c>
      <c r="Q10" s="32"/>
      <c r="R10" s="32" t="s">
        <v>27</v>
      </c>
      <c r="S10" s="36">
        <v>26000</v>
      </c>
      <c r="T10" s="36">
        <v>0</v>
      </c>
      <c r="U10" s="32"/>
      <c r="V10" s="36">
        <v>26000</v>
      </c>
      <c r="W10" s="36">
        <v>0</v>
      </c>
      <c r="X10" s="36"/>
      <c r="Y10" s="32">
        <v>0</v>
      </c>
      <c r="Z10" s="32">
        <v>0</v>
      </c>
      <c r="AA10" s="32">
        <v>0</v>
      </c>
      <c r="AB10" s="32"/>
      <c r="AC10" s="32">
        <v>212748516489321</v>
      </c>
      <c r="AD10" s="32"/>
      <c r="AE10" s="33">
        <v>44510</v>
      </c>
      <c r="AF10" s="32"/>
      <c r="AG10" s="32">
        <v>2</v>
      </c>
      <c r="AH10" s="32"/>
      <c r="AI10" s="32" t="s">
        <v>28</v>
      </c>
      <c r="AJ10" s="32">
        <v>1</v>
      </c>
      <c r="AK10" s="32">
        <v>20211130</v>
      </c>
      <c r="AL10" s="32">
        <v>20211125</v>
      </c>
      <c r="AM10" s="32">
        <v>26000</v>
      </c>
      <c r="AN10" s="32">
        <v>0</v>
      </c>
      <c r="AO10" s="32">
        <v>20220124</v>
      </c>
    </row>
    <row r="11" spans="1:41" hidden="1">
      <c r="A11" s="32">
        <v>800186901</v>
      </c>
      <c r="B11" s="32" t="s">
        <v>25</v>
      </c>
      <c r="C11" s="32" t="s">
        <v>18</v>
      </c>
      <c r="D11" s="32">
        <v>4698</v>
      </c>
      <c r="E11" s="32" t="s">
        <v>18</v>
      </c>
      <c r="F11" s="32">
        <v>4698</v>
      </c>
      <c r="G11" s="32"/>
      <c r="H11" s="32" t="s">
        <v>81</v>
      </c>
      <c r="I11" s="32" t="s">
        <v>82</v>
      </c>
      <c r="J11" s="33">
        <v>44510</v>
      </c>
      <c r="K11" s="36">
        <v>520000</v>
      </c>
      <c r="L11" s="36">
        <v>462800</v>
      </c>
      <c r="M11" s="32" t="s">
        <v>26</v>
      </c>
      <c r="N11" s="32" t="s">
        <v>255</v>
      </c>
      <c r="O11" s="32">
        <v>0</v>
      </c>
      <c r="P11" s="32">
        <v>0</v>
      </c>
      <c r="Q11" s="32"/>
      <c r="R11" s="32" t="s">
        <v>27</v>
      </c>
      <c r="S11" s="36">
        <v>520000</v>
      </c>
      <c r="T11" s="36">
        <v>0</v>
      </c>
      <c r="U11" s="32"/>
      <c r="V11" s="36">
        <v>520000</v>
      </c>
      <c r="W11" s="36">
        <v>0</v>
      </c>
      <c r="X11" s="36"/>
      <c r="Y11" s="32">
        <v>0</v>
      </c>
      <c r="Z11" s="32">
        <v>0</v>
      </c>
      <c r="AA11" s="32">
        <v>0</v>
      </c>
      <c r="AB11" s="32"/>
      <c r="AC11" s="32">
        <v>212828516711516</v>
      </c>
      <c r="AD11" s="32"/>
      <c r="AE11" s="33">
        <v>44510</v>
      </c>
      <c r="AF11" s="32"/>
      <c r="AG11" s="32">
        <v>2</v>
      </c>
      <c r="AH11" s="32"/>
      <c r="AI11" s="32" t="s">
        <v>28</v>
      </c>
      <c r="AJ11" s="32">
        <v>1</v>
      </c>
      <c r="AK11" s="32">
        <v>20211130</v>
      </c>
      <c r="AL11" s="32">
        <v>20211125</v>
      </c>
      <c r="AM11" s="32">
        <v>520000</v>
      </c>
      <c r="AN11" s="32">
        <v>0</v>
      </c>
      <c r="AO11" s="32">
        <v>20220124</v>
      </c>
    </row>
    <row r="12" spans="1:41" hidden="1">
      <c r="A12" s="32">
        <v>800186901</v>
      </c>
      <c r="B12" s="32" t="s">
        <v>25</v>
      </c>
      <c r="C12" s="32" t="s">
        <v>18</v>
      </c>
      <c r="D12" s="32">
        <v>4699</v>
      </c>
      <c r="E12" s="32" t="s">
        <v>18</v>
      </c>
      <c r="F12" s="32">
        <v>4699</v>
      </c>
      <c r="G12" s="32"/>
      <c r="H12" s="32" t="s">
        <v>83</v>
      </c>
      <c r="I12" s="32" t="s">
        <v>84</v>
      </c>
      <c r="J12" s="33">
        <v>44510</v>
      </c>
      <c r="K12" s="36">
        <v>915408</v>
      </c>
      <c r="L12" s="36">
        <v>814713</v>
      </c>
      <c r="M12" s="32" t="s">
        <v>26</v>
      </c>
      <c r="N12" s="32" t="s">
        <v>255</v>
      </c>
      <c r="O12" s="32">
        <v>0</v>
      </c>
      <c r="P12" s="32">
        <v>0</v>
      </c>
      <c r="Q12" s="32"/>
      <c r="R12" s="32" t="s">
        <v>27</v>
      </c>
      <c r="S12" s="36">
        <v>915408</v>
      </c>
      <c r="T12" s="36">
        <v>0</v>
      </c>
      <c r="U12" s="32"/>
      <c r="V12" s="36">
        <v>915408</v>
      </c>
      <c r="W12" s="36">
        <v>0</v>
      </c>
      <c r="X12" s="36"/>
      <c r="Y12" s="32">
        <v>0</v>
      </c>
      <c r="Z12" s="32">
        <v>0</v>
      </c>
      <c r="AA12" s="32">
        <v>0</v>
      </c>
      <c r="AB12" s="32"/>
      <c r="AC12" s="32">
        <v>212393114371331</v>
      </c>
      <c r="AD12" s="32"/>
      <c r="AE12" s="33">
        <v>44510</v>
      </c>
      <c r="AF12" s="32"/>
      <c r="AG12" s="32">
        <v>2</v>
      </c>
      <c r="AH12" s="32"/>
      <c r="AI12" s="32" t="s">
        <v>28</v>
      </c>
      <c r="AJ12" s="32">
        <v>1</v>
      </c>
      <c r="AK12" s="32">
        <v>20211130</v>
      </c>
      <c r="AL12" s="32">
        <v>20211120</v>
      </c>
      <c r="AM12" s="32">
        <v>915408</v>
      </c>
      <c r="AN12" s="32">
        <v>0</v>
      </c>
      <c r="AO12" s="32">
        <v>20220124</v>
      </c>
    </row>
    <row r="13" spans="1:41" hidden="1">
      <c r="A13" s="32">
        <v>800186901</v>
      </c>
      <c r="B13" s="32" t="s">
        <v>25</v>
      </c>
      <c r="C13" s="32" t="s">
        <v>18</v>
      </c>
      <c r="D13" s="32">
        <v>4700</v>
      </c>
      <c r="E13" s="32" t="s">
        <v>18</v>
      </c>
      <c r="F13" s="32">
        <v>4700</v>
      </c>
      <c r="G13" s="32"/>
      <c r="H13" s="32" t="s">
        <v>85</v>
      </c>
      <c r="I13" s="32" t="s">
        <v>86</v>
      </c>
      <c r="J13" s="33">
        <v>44510</v>
      </c>
      <c r="K13" s="36">
        <v>52000</v>
      </c>
      <c r="L13" s="36">
        <v>46280</v>
      </c>
      <c r="M13" s="32" t="s">
        <v>26</v>
      </c>
      <c r="N13" s="32" t="s">
        <v>255</v>
      </c>
      <c r="O13" s="32">
        <v>0</v>
      </c>
      <c r="P13" s="32">
        <v>0</v>
      </c>
      <c r="Q13" s="32"/>
      <c r="R13" s="32" t="s">
        <v>27</v>
      </c>
      <c r="S13" s="36">
        <v>52000</v>
      </c>
      <c r="T13" s="36">
        <v>0</v>
      </c>
      <c r="U13" s="32"/>
      <c r="V13" s="36">
        <v>52000</v>
      </c>
      <c r="W13" s="36">
        <v>0</v>
      </c>
      <c r="X13" s="36"/>
      <c r="Y13" s="32">
        <v>0</v>
      </c>
      <c r="Z13" s="32">
        <v>0</v>
      </c>
      <c r="AA13" s="32">
        <v>0</v>
      </c>
      <c r="AB13" s="32"/>
      <c r="AC13" s="32">
        <v>212843318354329</v>
      </c>
      <c r="AD13" s="32"/>
      <c r="AE13" s="33">
        <v>44510</v>
      </c>
      <c r="AF13" s="32"/>
      <c r="AG13" s="32">
        <v>2</v>
      </c>
      <c r="AH13" s="32"/>
      <c r="AI13" s="32" t="s">
        <v>28</v>
      </c>
      <c r="AJ13" s="32">
        <v>1</v>
      </c>
      <c r="AK13" s="32">
        <v>20211130</v>
      </c>
      <c r="AL13" s="32">
        <v>20211120</v>
      </c>
      <c r="AM13" s="32">
        <v>52000</v>
      </c>
      <c r="AN13" s="32">
        <v>0</v>
      </c>
      <c r="AO13" s="32">
        <v>20220124</v>
      </c>
    </row>
    <row r="14" spans="1:41" hidden="1">
      <c r="A14" s="32">
        <v>800186901</v>
      </c>
      <c r="B14" s="32" t="s">
        <v>25</v>
      </c>
      <c r="C14" s="32" t="s">
        <v>18</v>
      </c>
      <c r="D14" s="32">
        <v>4504</v>
      </c>
      <c r="E14" s="32" t="s">
        <v>18</v>
      </c>
      <c r="F14" s="32">
        <v>4504</v>
      </c>
      <c r="G14" s="32"/>
      <c r="H14" s="32" t="s">
        <v>87</v>
      </c>
      <c r="I14" s="32" t="s">
        <v>88</v>
      </c>
      <c r="J14" s="33">
        <v>44481</v>
      </c>
      <c r="K14" s="36">
        <v>122076</v>
      </c>
      <c r="L14" s="36">
        <v>108647</v>
      </c>
      <c r="M14" s="32" t="s">
        <v>26</v>
      </c>
      <c r="N14" s="32" t="s">
        <v>255</v>
      </c>
      <c r="O14" s="32">
        <v>0</v>
      </c>
      <c r="P14" s="32">
        <v>0</v>
      </c>
      <c r="Q14" s="32"/>
      <c r="R14" s="32" t="s">
        <v>27</v>
      </c>
      <c r="S14" s="36">
        <v>122076</v>
      </c>
      <c r="T14" s="36">
        <v>0</v>
      </c>
      <c r="U14" s="32"/>
      <c r="V14" s="36">
        <v>122076</v>
      </c>
      <c r="W14" s="36">
        <v>0</v>
      </c>
      <c r="X14" s="36"/>
      <c r="Y14" s="32">
        <v>0</v>
      </c>
      <c r="Z14" s="32">
        <v>0</v>
      </c>
      <c r="AA14" s="32">
        <v>0</v>
      </c>
      <c r="AB14" s="32"/>
      <c r="AC14" s="32">
        <v>212113114560342</v>
      </c>
      <c r="AD14" s="32"/>
      <c r="AE14" s="33">
        <v>44481</v>
      </c>
      <c r="AF14" s="32"/>
      <c r="AG14" s="32">
        <v>2</v>
      </c>
      <c r="AH14" s="32"/>
      <c r="AI14" s="32" t="s">
        <v>28</v>
      </c>
      <c r="AJ14" s="32">
        <v>1</v>
      </c>
      <c r="AK14" s="32">
        <v>20211230</v>
      </c>
      <c r="AL14" s="32">
        <v>20211203</v>
      </c>
      <c r="AM14" s="32">
        <v>122076</v>
      </c>
      <c r="AN14" s="32">
        <v>0</v>
      </c>
      <c r="AO14" s="32">
        <v>20220124</v>
      </c>
    </row>
    <row r="15" spans="1:41" hidden="1">
      <c r="A15" s="32">
        <v>800186901</v>
      </c>
      <c r="B15" s="32" t="s">
        <v>25</v>
      </c>
      <c r="C15" s="32" t="s">
        <v>18</v>
      </c>
      <c r="D15" s="32">
        <v>4505</v>
      </c>
      <c r="E15" s="32" t="s">
        <v>18</v>
      </c>
      <c r="F15" s="32">
        <v>4505</v>
      </c>
      <c r="G15" s="32"/>
      <c r="H15" s="32" t="s">
        <v>89</v>
      </c>
      <c r="I15" s="32" t="s">
        <v>90</v>
      </c>
      <c r="J15" s="33">
        <v>44481</v>
      </c>
      <c r="K15" s="36">
        <v>86736</v>
      </c>
      <c r="L15" s="36">
        <v>77195</v>
      </c>
      <c r="M15" s="32" t="s">
        <v>26</v>
      </c>
      <c r="N15" s="32" t="s">
        <v>255</v>
      </c>
      <c r="O15" s="32">
        <v>0</v>
      </c>
      <c r="P15" s="32">
        <v>0</v>
      </c>
      <c r="Q15" s="32"/>
      <c r="R15" s="32" t="s">
        <v>27</v>
      </c>
      <c r="S15" s="36">
        <v>86736</v>
      </c>
      <c r="T15" s="36">
        <v>0</v>
      </c>
      <c r="U15" s="32"/>
      <c r="V15" s="36">
        <v>86736</v>
      </c>
      <c r="W15" s="36">
        <v>0</v>
      </c>
      <c r="X15" s="36"/>
      <c r="Y15" s="32">
        <v>0</v>
      </c>
      <c r="Z15" s="32">
        <v>0</v>
      </c>
      <c r="AA15" s="32">
        <v>0</v>
      </c>
      <c r="AB15" s="32"/>
      <c r="AC15" s="32">
        <v>212438538609448</v>
      </c>
      <c r="AD15" s="32"/>
      <c r="AE15" s="33">
        <v>44481</v>
      </c>
      <c r="AF15" s="32"/>
      <c r="AG15" s="32">
        <v>2</v>
      </c>
      <c r="AH15" s="32"/>
      <c r="AI15" s="32" t="s">
        <v>28</v>
      </c>
      <c r="AJ15" s="32">
        <v>1</v>
      </c>
      <c r="AK15" s="32">
        <v>20211230</v>
      </c>
      <c r="AL15" s="32">
        <v>20211203</v>
      </c>
      <c r="AM15" s="32">
        <v>86736</v>
      </c>
      <c r="AN15" s="32">
        <v>0</v>
      </c>
      <c r="AO15" s="32">
        <v>20220124</v>
      </c>
    </row>
    <row r="16" spans="1:41" hidden="1">
      <c r="A16" s="32">
        <v>800186901</v>
      </c>
      <c r="B16" s="32" t="s">
        <v>25</v>
      </c>
      <c r="C16" s="32" t="s">
        <v>18</v>
      </c>
      <c r="D16" s="32">
        <v>4506</v>
      </c>
      <c r="E16" s="32" t="s">
        <v>18</v>
      </c>
      <c r="F16" s="32">
        <v>4506</v>
      </c>
      <c r="G16" s="32"/>
      <c r="H16" s="32" t="s">
        <v>91</v>
      </c>
      <c r="I16" s="32" t="s">
        <v>92</v>
      </c>
      <c r="J16" s="33">
        <v>44481</v>
      </c>
      <c r="K16" s="36">
        <v>122076</v>
      </c>
      <c r="L16" s="36">
        <v>108647</v>
      </c>
      <c r="M16" s="32" t="s">
        <v>26</v>
      </c>
      <c r="N16" s="32" t="s">
        <v>257</v>
      </c>
      <c r="O16" s="36">
        <v>107842</v>
      </c>
      <c r="P16" s="32">
        <v>1221861669</v>
      </c>
      <c r="Q16" s="32"/>
      <c r="R16" s="32" t="s">
        <v>27</v>
      </c>
      <c r="S16" s="36">
        <v>122076</v>
      </c>
      <c r="T16" s="36">
        <v>0</v>
      </c>
      <c r="U16" s="32"/>
      <c r="V16" s="36">
        <v>122076</v>
      </c>
      <c r="W16" s="36">
        <v>0</v>
      </c>
      <c r="X16" s="36"/>
      <c r="Y16" s="32">
        <v>0</v>
      </c>
      <c r="Z16" s="32">
        <v>0</v>
      </c>
      <c r="AA16" s="32">
        <v>0</v>
      </c>
      <c r="AB16" s="32"/>
      <c r="AC16" s="32">
        <v>212493114271310</v>
      </c>
      <c r="AD16" s="32"/>
      <c r="AE16" s="33">
        <v>44481</v>
      </c>
      <c r="AF16" s="32"/>
      <c r="AG16" s="32">
        <v>2</v>
      </c>
      <c r="AH16" s="32"/>
      <c r="AI16" s="32" t="s">
        <v>28</v>
      </c>
      <c r="AJ16" s="32">
        <v>1</v>
      </c>
      <c r="AK16" s="32">
        <v>20211230</v>
      </c>
      <c r="AL16" s="32">
        <v>20211207</v>
      </c>
      <c r="AM16" s="32">
        <v>122076</v>
      </c>
      <c r="AN16" s="32">
        <v>0</v>
      </c>
      <c r="AO16" s="32">
        <v>20220124</v>
      </c>
    </row>
    <row r="17" spans="1:41" hidden="1">
      <c r="A17" s="32">
        <v>800186901</v>
      </c>
      <c r="B17" s="32" t="s">
        <v>25</v>
      </c>
      <c r="C17" s="32" t="s">
        <v>18</v>
      </c>
      <c r="D17" s="32">
        <v>4507</v>
      </c>
      <c r="E17" s="32" t="s">
        <v>18</v>
      </c>
      <c r="F17" s="32">
        <v>4507</v>
      </c>
      <c r="G17" s="32"/>
      <c r="H17" s="32" t="s">
        <v>93</v>
      </c>
      <c r="I17" s="32" t="s">
        <v>94</v>
      </c>
      <c r="J17" s="33">
        <v>44481</v>
      </c>
      <c r="K17" s="36">
        <v>260000</v>
      </c>
      <c r="L17" s="36">
        <v>231400</v>
      </c>
      <c r="M17" s="32" t="s">
        <v>26</v>
      </c>
      <c r="N17" s="32" t="s">
        <v>255</v>
      </c>
      <c r="O17" s="32">
        <v>0</v>
      </c>
      <c r="P17" s="32">
        <v>0</v>
      </c>
      <c r="Q17" s="32"/>
      <c r="R17" s="32" t="s">
        <v>27</v>
      </c>
      <c r="S17" s="36">
        <v>260000</v>
      </c>
      <c r="T17" s="36">
        <v>0</v>
      </c>
      <c r="U17" s="32"/>
      <c r="V17" s="36">
        <v>260000</v>
      </c>
      <c r="W17" s="36">
        <v>0</v>
      </c>
      <c r="X17" s="36"/>
      <c r="Y17" s="32">
        <v>0</v>
      </c>
      <c r="Z17" s="32">
        <v>0</v>
      </c>
      <c r="AA17" s="32">
        <v>0</v>
      </c>
      <c r="AB17" s="32"/>
      <c r="AC17" s="32">
        <v>212698516346404</v>
      </c>
      <c r="AD17" s="32"/>
      <c r="AE17" s="33">
        <v>44481</v>
      </c>
      <c r="AF17" s="32"/>
      <c r="AG17" s="32">
        <v>2</v>
      </c>
      <c r="AH17" s="32"/>
      <c r="AI17" s="32" t="s">
        <v>28</v>
      </c>
      <c r="AJ17" s="32">
        <v>1</v>
      </c>
      <c r="AK17" s="32">
        <v>20211230</v>
      </c>
      <c r="AL17" s="32">
        <v>20211203</v>
      </c>
      <c r="AM17" s="32">
        <v>260000</v>
      </c>
      <c r="AN17" s="32">
        <v>0</v>
      </c>
      <c r="AO17" s="32">
        <v>20220124</v>
      </c>
    </row>
    <row r="18" spans="1:41" hidden="1">
      <c r="A18" s="32">
        <v>800186901</v>
      </c>
      <c r="B18" s="32" t="s">
        <v>25</v>
      </c>
      <c r="C18" s="32" t="s">
        <v>18</v>
      </c>
      <c r="D18" s="32">
        <v>4502</v>
      </c>
      <c r="E18" s="32" t="s">
        <v>18</v>
      </c>
      <c r="F18" s="32">
        <v>4502</v>
      </c>
      <c r="G18" s="32"/>
      <c r="H18" s="32" t="s">
        <v>95</v>
      </c>
      <c r="I18" s="32" t="s">
        <v>96</v>
      </c>
      <c r="J18" s="33">
        <v>44481</v>
      </c>
      <c r="K18" s="36">
        <v>1560000</v>
      </c>
      <c r="L18" s="36">
        <v>1388400</v>
      </c>
      <c r="M18" s="32" t="s">
        <v>26</v>
      </c>
      <c r="N18" s="32" t="s">
        <v>257</v>
      </c>
      <c r="O18" s="36">
        <v>1378104</v>
      </c>
      <c r="P18" s="32">
        <v>1221861668</v>
      </c>
      <c r="Q18" s="32"/>
      <c r="R18" s="32" t="s">
        <v>27</v>
      </c>
      <c r="S18" s="36">
        <v>1560000</v>
      </c>
      <c r="T18" s="36">
        <v>0</v>
      </c>
      <c r="U18" s="32"/>
      <c r="V18" s="36">
        <v>1560000</v>
      </c>
      <c r="W18" s="36">
        <v>0</v>
      </c>
      <c r="X18" s="36"/>
      <c r="Y18" s="32">
        <v>0</v>
      </c>
      <c r="Z18" s="32">
        <v>0</v>
      </c>
      <c r="AA18" s="32">
        <v>0</v>
      </c>
      <c r="AB18" s="32"/>
      <c r="AC18" s="32">
        <v>212313114289738</v>
      </c>
      <c r="AD18" s="32"/>
      <c r="AE18" s="33">
        <v>44481</v>
      </c>
      <c r="AF18" s="32"/>
      <c r="AG18" s="32">
        <v>2</v>
      </c>
      <c r="AH18" s="32"/>
      <c r="AI18" s="32" t="s">
        <v>28</v>
      </c>
      <c r="AJ18" s="32">
        <v>1</v>
      </c>
      <c r="AK18" s="32">
        <v>20211230</v>
      </c>
      <c r="AL18" s="32">
        <v>20211207</v>
      </c>
      <c r="AM18" s="32">
        <v>1560000</v>
      </c>
      <c r="AN18" s="32">
        <v>0</v>
      </c>
      <c r="AO18" s="32">
        <v>20220124</v>
      </c>
    </row>
    <row r="19" spans="1:41" hidden="1">
      <c r="A19" s="32">
        <v>800186901</v>
      </c>
      <c r="B19" s="32" t="s">
        <v>25</v>
      </c>
      <c r="C19" s="32" t="s">
        <v>18</v>
      </c>
      <c r="D19" s="32">
        <v>4252</v>
      </c>
      <c r="E19" s="32" t="s">
        <v>18</v>
      </c>
      <c r="F19" s="32">
        <v>4252</v>
      </c>
      <c r="G19" s="32"/>
      <c r="H19" s="32" t="s">
        <v>97</v>
      </c>
      <c r="I19" s="32" t="s">
        <v>98</v>
      </c>
      <c r="J19" s="33">
        <v>44453</v>
      </c>
      <c r="K19" s="36">
        <v>56576</v>
      </c>
      <c r="L19" s="36">
        <v>50352</v>
      </c>
      <c r="M19" s="32" t="s">
        <v>26</v>
      </c>
      <c r="N19" s="32" t="s">
        <v>257</v>
      </c>
      <c r="O19" s="36">
        <v>49980</v>
      </c>
      <c r="P19" s="32">
        <v>1221865295</v>
      </c>
      <c r="Q19" s="32"/>
      <c r="R19" s="32" t="s">
        <v>27</v>
      </c>
      <c r="S19" s="36">
        <v>56576</v>
      </c>
      <c r="T19" s="36">
        <v>0</v>
      </c>
      <c r="U19" s="32"/>
      <c r="V19" s="36">
        <v>56576</v>
      </c>
      <c r="W19" s="36">
        <v>0</v>
      </c>
      <c r="X19" s="36"/>
      <c r="Y19" s="32">
        <v>0</v>
      </c>
      <c r="Z19" s="32">
        <v>0</v>
      </c>
      <c r="AA19" s="32">
        <v>0</v>
      </c>
      <c r="AB19" s="32"/>
      <c r="AC19" s="32">
        <v>212433318439063</v>
      </c>
      <c r="AD19" s="32"/>
      <c r="AE19" s="33">
        <v>44453</v>
      </c>
      <c r="AF19" s="32"/>
      <c r="AG19" s="32">
        <v>2</v>
      </c>
      <c r="AH19" s="32"/>
      <c r="AI19" s="32" t="s">
        <v>28</v>
      </c>
      <c r="AJ19" s="32">
        <v>1</v>
      </c>
      <c r="AK19" s="32">
        <v>20210930</v>
      </c>
      <c r="AL19" s="32">
        <v>20210919</v>
      </c>
      <c r="AM19" s="32">
        <v>56576</v>
      </c>
      <c r="AN19" s="32">
        <v>0</v>
      </c>
      <c r="AO19" s="32">
        <v>20220124</v>
      </c>
    </row>
    <row r="20" spans="1:41" hidden="1">
      <c r="A20" s="32">
        <v>800186901</v>
      </c>
      <c r="B20" s="32" t="s">
        <v>25</v>
      </c>
      <c r="C20" s="32" t="s">
        <v>18</v>
      </c>
      <c r="D20" s="32">
        <v>4736</v>
      </c>
      <c r="E20" s="32" t="s">
        <v>18</v>
      </c>
      <c r="F20" s="32">
        <v>4736</v>
      </c>
      <c r="G20" s="32"/>
      <c r="H20" s="32" t="s">
        <v>99</v>
      </c>
      <c r="I20" s="32" t="s">
        <v>100</v>
      </c>
      <c r="J20" s="33">
        <v>44510</v>
      </c>
      <c r="K20" s="36">
        <v>248472</v>
      </c>
      <c r="L20" s="36">
        <v>221140</v>
      </c>
      <c r="M20" s="32" t="s">
        <v>26</v>
      </c>
      <c r="N20" s="32" t="s">
        <v>255</v>
      </c>
      <c r="O20" s="32">
        <v>0</v>
      </c>
      <c r="P20" s="32">
        <v>0</v>
      </c>
      <c r="Q20" s="32"/>
      <c r="R20" s="32" t="s">
        <v>27</v>
      </c>
      <c r="S20" s="36">
        <v>248472</v>
      </c>
      <c r="T20" s="36">
        <v>0</v>
      </c>
      <c r="U20" s="32"/>
      <c r="V20" s="36">
        <v>248472</v>
      </c>
      <c r="W20" s="36">
        <v>0</v>
      </c>
      <c r="X20" s="36"/>
      <c r="Y20" s="32">
        <v>0</v>
      </c>
      <c r="Z20" s="32">
        <v>0</v>
      </c>
      <c r="AA20" s="32">
        <v>0</v>
      </c>
      <c r="AB20" s="32"/>
      <c r="AC20" s="32">
        <v>212803318525574</v>
      </c>
      <c r="AD20" s="32"/>
      <c r="AE20" s="33">
        <v>44510</v>
      </c>
      <c r="AF20" s="32"/>
      <c r="AG20" s="32">
        <v>2</v>
      </c>
      <c r="AH20" s="32"/>
      <c r="AI20" s="32" t="s">
        <v>28</v>
      </c>
      <c r="AJ20" s="32">
        <v>1</v>
      </c>
      <c r="AK20" s="32">
        <v>20211130</v>
      </c>
      <c r="AL20" s="32">
        <v>20211120</v>
      </c>
      <c r="AM20" s="32">
        <v>248472</v>
      </c>
      <c r="AN20" s="32">
        <v>0</v>
      </c>
      <c r="AO20" s="32">
        <v>20220124</v>
      </c>
    </row>
    <row r="21" spans="1:41" hidden="1">
      <c r="A21" s="32">
        <v>800186901</v>
      </c>
      <c r="B21" s="32" t="s">
        <v>25</v>
      </c>
      <c r="C21" s="32" t="s">
        <v>18</v>
      </c>
      <c r="D21" s="32">
        <v>4688</v>
      </c>
      <c r="E21" s="32" t="s">
        <v>18</v>
      </c>
      <c r="F21" s="32">
        <v>4688</v>
      </c>
      <c r="G21" s="32"/>
      <c r="H21" s="32" t="s">
        <v>101</v>
      </c>
      <c r="I21" s="32" t="s">
        <v>102</v>
      </c>
      <c r="J21" s="33">
        <v>44510</v>
      </c>
      <c r="K21" s="36">
        <v>3120000</v>
      </c>
      <c r="L21" s="36">
        <v>2776800</v>
      </c>
      <c r="M21" s="32" t="s">
        <v>26</v>
      </c>
      <c r="N21" s="32" t="s">
        <v>255</v>
      </c>
      <c r="O21" s="32">
        <v>0</v>
      </c>
      <c r="P21" s="32">
        <v>0</v>
      </c>
      <c r="Q21" s="32"/>
      <c r="R21" s="32" t="s">
        <v>27</v>
      </c>
      <c r="S21" s="36">
        <v>3120000</v>
      </c>
      <c r="T21" s="36">
        <v>0</v>
      </c>
      <c r="U21" s="32"/>
      <c r="V21" s="36">
        <v>3120000</v>
      </c>
      <c r="W21" s="36">
        <v>0</v>
      </c>
      <c r="X21" s="36"/>
      <c r="Y21" s="32">
        <v>0</v>
      </c>
      <c r="Z21" s="32">
        <v>0</v>
      </c>
      <c r="AA21" s="32">
        <v>0</v>
      </c>
      <c r="AB21" s="32"/>
      <c r="AC21" s="32">
        <v>212768516507768</v>
      </c>
      <c r="AD21" s="32"/>
      <c r="AE21" s="33">
        <v>44510</v>
      </c>
      <c r="AF21" s="32"/>
      <c r="AG21" s="32">
        <v>2</v>
      </c>
      <c r="AH21" s="32"/>
      <c r="AI21" s="32" t="s">
        <v>28</v>
      </c>
      <c r="AJ21" s="32">
        <v>1</v>
      </c>
      <c r="AK21" s="32">
        <v>20211130</v>
      </c>
      <c r="AL21" s="32">
        <v>20211120</v>
      </c>
      <c r="AM21" s="32">
        <v>3120000</v>
      </c>
      <c r="AN21" s="32">
        <v>0</v>
      </c>
      <c r="AO21" s="32">
        <v>20220124</v>
      </c>
    </row>
    <row r="22" spans="1:41" hidden="1">
      <c r="A22" s="32">
        <v>800186901</v>
      </c>
      <c r="B22" s="32" t="s">
        <v>25</v>
      </c>
      <c r="C22" s="32" t="s">
        <v>18</v>
      </c>
      <c r="D22" s="32">
        <v>4690</v>
      </c>
      <c r="E22" s="32" t="s">
        <v>18</v>
      </c>
      <c r="F22" s="32">
        <v>4690</v>
      </c>
      <c r="G22" s="32"/>
      <c r="H22" s="32" t="s">
        <v>103</v>
      </c>
      <c r="I22" s="32" t="s">
        <v>104</v>
      </c>
      <c r="J22" s="33">
        <v>44510</v>
      </c>
      <c r="K22" s="36">
        <v>457704</v>
      </c>
      <c r="L22" s="36">
        <v>407356</v>
      </c>
      <c r="M22" s="32" t="s">
        <v>26</v>
      </c>
      <c r="N22" s="32" t="s">
        <v>255</v>
      </c>
      <c r="O22" s="32">
        <v>0</v>
      </c>
      <c r="P22" s="32">
        <v>0</v>
      </c>
      <c r="Q22" s="32"/>
      <c r="R22" s="32" t="s">
        <v>27</v>
      </c>
      <c r="S22" s="36">
        <v>457704</v>
      </c>
      <c r="T22" s="36">
        <v>0</v>
      </c>
      <c r="U22" s="32"/>
      <c r="V22" s="36">
        <v>457704</v>
      </c>
      <c r="W22" s="36">
        <v>0</v>
      </c>
      <c r="X22" s="36"/>
      <c r="Y22" s="32">
        <v>0</v>
      </c>
      <c r="Z22" s="32">
        <v>0</v>
      </c>
      <c r="AA22" s="32">
        <v>0</v>
      </c>
      <c r="AB22" s="32"/>
      <c r="AC22" s="32">
        <v>212388516305368</v>
      </c>
      <c r="AD22" s="32"/>
      <c r="AE22" s="33">
        <v>44510</v>
      </c>
      <c r="AF22" s="32"/>
      <c r="AG22" s="32">
        <v>2</v>
      </c>
      <c r="AH22" s="32"/>
      <c r="AI22" s="32" t="s">
        <v>28</v>
      </c>
      <c r="AJ22" s="32">
        <v>1</v>
      </c>
      <c r="AK22" s="32">
        <v>20211130</v>
      </c>
      <c r="AL22" s="32">
        <v>20211120</v>
      </c>
      <c r="AM22" s="32">
        <v>457704</v>
      </c>
      <c r="AN22" s="32">
        <v>0</v>
      </c>
      <c r="AO22" s="32">
        <v>20220124</v>
      </c>
    </row>
    <row r="23" spans="1:41" hidden="1">
      <c r="A23" s="32">
        <v>800186901</v>
      </c>
      <c r="B23" s="32" t="s">
        <v>25</v>
      </c>
      <c r="C23" s="32" t="s">
        <v>18</v>
      </c>
      <c r="D23" s="32">
        <v>4493</v>
      </c>
      <c r="E23" s="32" t="s">
        <v>18</v>
      </c>
      <c r="F23" s="32">
        <v>4493</v>
      </c>
      <c r="G23" s="32"/>
      <c r="H23" s="32" t="s">
        <v>105</v>
      </c>
      <c r="I23" s="32" t="s">
        <v>106</v>
      </c>
      <c r="J23" s="33">
        <v>44481</v>
      </c>
      <c r="K23" s="36">
        <v>140000</v>
      </c>
      <c r="L23" s="36">
        <v>124600</v>
      </c>
      <c r="M23" s="32" t="s">
        <v>26</v>
      </c>
      <c r="N23" s="32" t="s">
        <v>257</v>
      </c>
      <c r="O23" s="36">
        <v>123676</v>
      </c>
      <c r="P23" s="32">
        <v>1221861670</v>
      </c>
      <c r="Q23" s="32"/>
      <c r="R23" s="32" t="s">
        <v>27</v>
      </c>
      <c r="S23" s="36">
        <v>140000</v>
      </c>
      <c r="T23" s="36">
        <v>0</v>
      </c>
      <c r="U23" s="32"/>
      <c r="V23" s="36">
        <v>140000</v>
      </c>
      <c r="W23" s="36">
        <v>0</v>
      </c>
      <c r="X23" s="36"/>
      <c r="Y23" s="32">
        <v>0</v>
      </c>
      <c r="Z23" s="32">
        <v>0</v>
      </c>
      <c r="AA23" s="32">
        <v>0</v>
      </c>
      <c r="AB23" s="32"/>
      <c r="AC23" s="32">
        <v>211763114306840</v>
      </c>
      <c r="AD23" s="32"/>
      <c r="AE23" s="33">
        <v>44481</v>
      </c>
      <c r="AF23" s="32"/>
      <c r="AG23" s="32">
        <v>2</v>
      </c>
      <c r="AH23" s="32"/>
      <c r="AI23" s="32" t="s">
        <v>28</v>
      </c>
      <c r="AJ23" s="32">
        <v>1</v>
      </c>
      <c r="AK23" s="32">
        <v>20211230</v>
      </c>
      <c r="AL23" s="32">
        <v>20211207</v>
      </c>
      <c r="AM23" s="32">
        <v>140000</v>
      </c>
      <c r="AN23" s="32">
        <v>0</v>
      </c>
      <c r="AO23" s="32">
        <v>20220124</v>
      </c>
    </row>
    <row r="24" spans="1:41" hidden="1">
      <c r="A24" s="32">
        <v>800186901</v>
      </c>
      <c r="B24" s="32" t="s">
        <v>25</v>
      </c>
      <c r="C24" s="32" t="s">
        <v>18</v>
      </c>
      <c r="D24" s="32">
        <v>4494</v>
      </c>
      <c r="E24" s="32" t="s">
        <v>18</v>
      </c>
      <c r="F24" s="32">
        <v>4494</v>
      </c>
      <c r="G24" s="32"/>
      <c r="H24" s="32" t="s">
        <v>107</v>
      </c>
      <c r="I24" s="32" t="s">
        <v>108</v>
      </c>
      <c r="J24" s="33">
        <v>44481</v>
      </c>
      <c r="K24" s="36">
        <v>1820000</v>
      </c>
      <c r="L24" s="36">
        <v>1619800</v>
      </c>
      <c r="M24" s="32" t="s">
        <v>26</v>
      </c>
      <c r="N24" s="32" t="s">
        <v>255</v>
      </c>
      <c r="O24" s="32">
        <v>0</v>
      </c>
      <c r="P24" s="32">
        <v>0</v>
      </c>
      <c r="Q24" s="32"/>
      <c r="R24" s="32" t="s">
        <v>27</v>
      </c>
      <c r="S24" s="36">
        <v>1820000</v>
      </c>
      <c r="T24" s="36">
        <v>0</v>
      </c>
      <c r="U24" s="32"/>
      <c r="V24" s="36">
        <v>1820000</v>
      </c>
      <c r="W24" s="36">
        <v>0</v>
      </c>
      <c r="X24" s="36"/>
      <c r="Y24" s="32">
        <v>0</v>
      </c>
      <c r="Z24" s="32">
        <v>0</v>
      </c>
      <c r="AA24" s="32">
        <v>0</v>
      </c>
      <c r="AB24" s="32"/>
      <c r="AC24" s="32">
        <v>212468516021644</v>
      </c>
      <c r="AD24" s="32"/>
      <c r="AE24" s="33">
        <v>44481</v>
      </c>
      <c r="AF24" s="32"/>
      <c r="AG24" s="32">
        <v>2</v>
      </c>
      <c r="AH24" s="32"/>
      <c r="AI24" s="32" t="s">
        <v>28</v>
      </c>
      <c r="AJ24" s="32">
        <v>1</v>
      </c>
      <c r="AK24" s="32">
        <v>20211230</v>
      </c>
      <c r="AL24" s="32">
        <v>20211203</v>
      </c>
      <c r="AM24" s="32">
        <v>1820000</v>
      </c>
      <c r="AN24" s="32">
        <v>0</v>
      </c>
      <c r="AO24" s="32">
        <v>20220124</v>
      </c>
    </row>
    <row r="25" spans="1:41" hidden="1">
      <c r="A25" s="32">
        <v>800186901</v>
      </c>
      <c r="B25" s="32" t="s">
        <v>25</v>
      </c>
      <c r="C25" s="32" t="s">
        <v>18</v>
      </c>
      <c r="D25" s="32">
        <v>4495</v>
      </c>
      <c r="E25" s="32" t="s">
        <v>18</v>
      </c>
      <c r="F25" s="32">
        <v>4495</v>
      </c>
      <c r="G25" s="32"/>
      <c r="H25" s="32" t="s">
        <v>109</v>
      </c>
      <c r="I25" s="32" t="s">
        <v>110</v>
      </c>
      <c r="J25" s="33">
        <v>44481</v>
      </c>
      <c r="K25" s="36">
        <v>520000</v>
      </c>
      <c r="L25" s="36">
        <v>462800</v>
      </c>
      <c r="M25" s="32" t="s">
        <v>26</v>
      </c>
      <c r="N25" s="32" t="s">
        <v>257</v>
      </c>
      <c r="O25" s="36">
        <v>459368</v>
      </c>
      <c r="P25" s="32">
        <v>1221861665</v>
      </c>
      <c r="Q25" s="32"/>
      <c r="R25" s="32" t="s">
        <v>27</v>
      </c>
      <c r="S25" s="36">
        <v>520000</v>
      </c>
      <c r="T25" s="36">
        <v>0</v>
      </c>
      <c r="U25" s="32"/>
      <c r="V25" s="36">
        <v>520000</v>
      </c>
      <c r="W25" s="36">
        <v>0</v>
      </c>
      <c r="X25" s="36"/>
      <c r="Y25" s="32">
        <v>0</v>
      </c>
      <c r="Z25" s="32">
        <v>0</v>
      </c>
      <c r="AA25" s="32">
        <v>0</v>
      </c>
      <c r="AB25" s="32"/>
      <c r="AC25" s="32">
        <v>212468516112242</v>
      </c>
      <c r="AD25" s="32"/>
      <c r="AE25" s="33">
        <v>44481</v>
      </c>
      <c r="AF25" s="32"/>
      <c r="AG25" s="32">
        <v>2</v>
      </c>
      <c r="AH25" s="32"/>
      <c r="AI25" s="32" t="s">
        <v>28</v>
      </c>
      <c r="AJ25" s="32">
        <v>1</v>
      </c>
      <c r="AK25" s="32">
        <v>20211230</v>
      </c>
      <c r="AL25" s="32">
        <v>20211207</v>
      </c>
      <c r="AM25" s="32">
        <v>520000</v>
      </c>
      <c r="AN25" s="32">
        <v>0</v>
      </c>
      <c r="AO25" s="32">
        <v>20220124</v>
      </c>
    </row>
    <row r="26" spans="1:41" hidden="1">
      <c r="A26" s="32">
        <v>800186901</v>
      </c>
      <c r="B26" s="32" t="s">
        <v>25</v>
      </c>
      <c r="C26" s="32" t="s">
        <v>18</v>
      </c>
      <c r="D26" s="32">
        <v>4497</v>
      </c>
      <c r="E26" s="32" t="s">
        <v>18</v>
      </c>
      <c r="F26" s="32">
        <v>4497</v>
      </c>
      <c r="G26" s="32"/>
      <c r="H26" s="32" t="s">
        <v>111</v>
      </c>
      <c r="I26" s="32" t="s">
        <v>112</v>
      </c>
      <c r="J26" s="33">
        <v>44481</v>
      </c>
      <c r="K26" s="36">
        <v>78000</v>
      </c>
      <c r="L26" s="36">
        <v>69420</v>
      </c>
      <c r="M26" s="32" t="s">
        <v>26</v>
      </c>
      <c r="N26" s="32" t="s">
        <v>257</v>
      </c>
      <c r="O26" s="36">
        <v>68905</v>
      </c>
      <c r="P26" s="32">
        <v>1221861666</v>
      </c>
      <c r="Q26" s="32"/>
      <c r="R26" s="32" t="s">
        <v>27</v>
      </c>
      <c r="S26" s="36">
        <v>78000</v>
      </c>
      <c r="T26" s="36">
        <v>0</v>
      </c>
      <c r="U26" s="32"/>
      <c r="V26" s="36">
        <v>78000</v>
      </c>
      <c r="W26" s="36">
        <v>0</v>
      </c>
      <c r="X26" s="36"/>
      <c r="Y26" s="32">
        <v>0</v>
      </c>
      <c r="Z26" s="32">
        <v>0</v>
      </c>
      <c r="AA26" s="32">
        <v>0</v>
      </c>
      <c r="AB26" s="32"/>
      <c r="AC26" s="32">
        <v>212458524511730</v>
      </c>
      <c r="AD26" s="32"/>
      <c r="AE26" s="33">
        <v>44481</v>
      </c>
      <c r="AF26" s="32"/>
      <c r="AG26" s="32">
        <v>2</v>
      </c>
      <c r="AH26" s="32"/>
      <c r="AI26" s="32" t="s">
        <v>28</v>
      </c>
      <c r="AJ26" s="32">
        <v>1</v>
      </c>
      <c r="AK26" s="32">
        <v>20211230</v>
      </c>
      <c r="AL26" s="32">
        <v>20211207</v>
      </c>
      <c r="AM26" s="32">
        <v>78000</v>
      </c>
      <c r="AN26" s="32">
        <v>0</v>
      </c>
      <c r="AO26" s="32">
        <v>20220124</v>
      </c>
    </row>
    <row r="27" spans="1:41" hidden="1">
      <c r="A27" s="32">
        <v>800186901</v>
      </c>
      <c r="B27" s="32" t="s">
        <v>25</v>
      </c>
      <c r="C27" s="32" t="s">
        <v>18</v>
      </c>
      <c r="D27" s="32">
        <v>4498</v>
      </c>
      <c r="E27" s="32" t="s">
        <v>18</v>
      </c>
      <c r="F27" s="32">
        <v>4498</v>
      </c>
      <c r="G27" s="32"/>
      <c r="H27" s="32" t="s">
        <v>113</v>
      </c>
      <c r="I27" s="32" t="s">
        <v>114</v>
      </c>
      <c r="J27" s="33">
        <v>44481</v>
      </c>
      <c r="K27" s="36">
        <v>104000</v>
      </c>
      <c r="L27" s="36">
        <v>92560</v>
      </c>
      <c r="M27" s="32" t="s">
        <v>26</v>
      </c>
      <c r="N27" s="32" t="s">
        <v>255</v>
      </c>
      <c r="O27" s="32">
        <v>0</v>
      </c>
      <c r="P27" s="32">
        <v>0</v>
      </c>
      <c r="Q27" s="32"/>
      <c r="R27" s="32" t="s">
        <v>27</v>
      </c>
      <c r="S27" s="36">
        <v>104000</v>
      </c>
      <c r="T27" s="36">
        <v>0</v>
      </c>
      <c r="U27" s="32"/>
      <c r="V27" s="36">
        <v>104000</v>
      </c>
      <c r="W27" s="36">
        <v>0</v>
      </c>
      <c r="X27" s="36"/>
      <c r="Y27" s="32">
        <v>0</v>
      </c>
      <c r="Z27" s="32">
        <v>0</v>
      </c>
      <c r="AA27" s="32">
        <v>0</v>
      </c>
      <c r="AB27" s="32"/>
      <c r="AC27" s="32">
        <v>212448516099645</v>
      </c>
      <c r="AD27" s="32"/>
      <c r="AE27" s="33">
        <v>44481</v>
      </c>
      <c r="AF27" s="32"/>
      <c r="AG27" s="32">
        <v>2</v>
      </c>
      <c r="AH27" s="32"/>
      <c r="AI27" s="32" t="s">
        <v>28</v>
      </c>
      <c r="AJ27" s="32">
        <v>1</v>
      </c>
      <c r="AK27" s="32">
        <v>20211230</v>
      </c>
      <c r="AL27" s="32">
        <v>20211203</v>
      </c>
      <c r="AM27" s="32">
        <v>104000</v>
      </c>
      <c r="AN27" s="32">
        <v>0</v>
      </c>
      <c r="AO27" s="32">
        <v>20220124</v>
      </c>
    </row>
    <row r="28" spans="1:41" hidden="1">
      <c r="A28" s="32">
        <v>800186901</v>
      </c>
      <c r="B28" s="32" t="s">
        <v>25</v>
      </c>
      <c r="C28" s="32" t="s">
        <v>18</v>
      </c>
      <c r="D28" s="32">
        <v>4499</v>
      </c>
      <c r="E28" s="32" t="s">
        <v>18</v>
      </c>
      <c r="F28" s="32">
        <v>4499</v>
      </c>
      <c r="G28" s="32"/>
      <c r="H28" s="32" t="s">
        <v>115</v>
      </c>
      <c r="I28" s="32" t="s">
        <v>116</v>
      </c>
      <c r="J28" s="33">
        <v>44481</v>
      </c>
      <c r="K28" s="36">
        <v>78000</v>
      </c>
      <c r="L28" s="36">
        <v>69420</v>
      </c>
      <c r="M28" s="32" t="s">
        <v>26</v>
      </c>
      <c r="N28" s="32" t="s">
        <v>257</v>
      </c>
      <c r="O28" s="36">
        <v>68905</v>
      </c>
      <c r="P28" s="32">
        <v>1221861667</v>
      </c>
      <c r="Q28" s="32"/>
      <c r="R28" s="32" t="s">
        <v>27</v>
      </c>
      <c r="S28" s="36">
        <v>78000</v>
      </c>
      <c r="T28" s="36">
        <v>0</v>
      </c>
      <c r="U28" s="32"/>
      <c r="V28" s="36">
        <v>78000</v>
      </c>
      <c r="W28" s="36">
        <v>0</v>
      </c>
      <c r="X28" s="36"/>
      <c r="Y28" s="32">
        <v>0</v>
      </c>
      <c r="Z28" s="32">
        <v>0</v>
      </c>
      <c r="AA28" s="32">
        <v>0</v>
      </c>
      <c r="AB28" s="32"/>
      <c r="AC28" s="32">
        <v>212178552581135</v>
      </c>
      <c r="AD28" s="32"/>
      <c r="AE28" s="33">
        <v>44481</v>
      </c>
      <c r="AF28" s="32"/>
      <c r="AG28" s="32">
        <v>2</v>
      </c>
      <c r="AH28" s="32"/>
      <c r="AI28" s="32" t="s">
        <v>28</v>
      </c>
      <c r="AJ28" s="32">
        <v>1</v>
      </c>
      <c r="AK28" s="32">
        <v>20211230</v>
      </c>
      <c r="AL28" s="32">
        <v>20211207</v>
      </c>
      <c r="AM28" s="32">
        <v>78000</v>
      </c>
      <c r="AN28" s="32">
        <v>0</v>
      </c>
      <c r="AO28" s="32">
        <v>20220124</v>
      </c>
    </row>
    <row r="29" spans="1:41" hidden="1">
      <c r="A29" s="32">
        <v>800186901</v>
      </c>
      <c r="B29" s="32" t="s">
        <v>25</v>
      </c>
      <c r="C29" s="32" t="s">
        <v>18</v>
      </c>
      <c r="D29" s="32">
        <v>4500</v>
      </c>
      <c r="E29" s="32" t="s">
        <v>18</v>
      </c>
      <c r="F29" s="32">
        <v>4500</v>
      </c>
      <c r="G29" s="32"/>
      <c r="H29" s="32" t="s">
        <v>117</v>
      </c>
      <c r="I29" s="32" t="s">
        <v>118</v>
      </c>
      <c r="J29" s="33">
        <v>44481</v>
      </c>
      <c r="K29" s="36">
        <v>457704</v>
      </c>
      <c r="L29" s="36">
        <v>407356</v>
      </c>
      <c r="M29" s="32" t="s">
        <v>26</v>
      </c>
      <c r="N29" s="32" t="s">
        <v>255</v>
      </c>
      <c r="O29" s="32">
        <v>0</v>
      </c>
      <c r="P29" s="32">
        <v>0</v>
      </c>
      <c r="Q29" s="32"/>
      <c r="R29" s="32" t="s">
        <v>27</v>
      </c>
      <c r="S29" s="36">
        <v>457704</v>
      </c>
      <c r="T29" s="36">
        <v>0</v>
      </c>
      <c r="U29" s="32"/>
      <c r="V29" s="36">
        <v>457704</v>
      </c>
      <c r="W29" s="36">
        <v>0</v>
      </c>
      <c r="X29" s="36"/>
      <c r="Y29" s="32">
        <v>0</v>
      </c>
      <c r="Z29" s="32">
        <v>0</v>
      </c>
      <c r="AA29" s="32">
        <v>0</v>
      </c>
      <c r="AB29" s="32"/>
      <c r="AC29" s="32">
        <v>212118516318669</v>
      </c>
      <c r="AD29" s="32"/>
      <c r="AE29" s="33">
        <v>44481</v>
      </c>
      <c r="AF29" s="32"/>
      <c r="AG29" s="32">
        <v>2</v>
      </c>
      <c r="AH29" s="32"/>
      <c r="AI29" s="32" t="s">
        <v>28</v>
      </c>
      <c r="AJ29" s="32">
        <v>1</v>
      </c>
      <c r="AK29" s="32">
        <v>20211230</v>
      </c>
      <c r="AL29" s="32">
        <v>20211203</v>
      </c>
      <c r="AM29" s="32">
        <v>457704</v>
      </c>
      <c r="AN29" s="32">
        <v>0</v>
      </c>
      <c r="AO29" s="32">
        <v>20220124</v>
      </c>
    </row>
    <row r="30" spans="1:41" hidden="1">
      <c r="A30" s="32">
        <v>800186901</v>
      </c>
      <c r="B30" s="32" t="s">
        <v>25</v>
      </c>
      <c r="C30" s="32" t="s">
        <v>18</v>
      </c>
      <c r="D30" s="32">
        <v>4285</v>
      </c>
      <c r="E30" s="32" t="s">
        <v>18</v>
      </c>
      <c r="F30" s="32">
        <v>4285</v>
      </c>
      <c r="G30" s="32"/>
      <c r="H30" s="32" t="s">
        <v>119</v>
      </c>
      <c r="I30" s="32" t="s">
        <v>120</v>
      </c>
      <c r="J30" s="33">
        <v>44453</v>
      </c>
      <c r="K30" s="36">
        <v>2640000</v>
      </c>
      <c r="L30" s="36">
        <v>2349600</v>
      </c>
      <c r="M30" s="32" t="s">
        <v>26</v>
      </c>
      <c r="N30" s="32" t="s">
        <v>257</v>
      </c>
      <c r="O30" s="36">
        <v>2332176</v>
      </c>
      <c r="P30" s="32">
        <v>1221865298</v>
      </c>
      <c r="Q30" s="32"/>
      <c r="R30" s="32" t="s">
        <v>27</v>
      </c>
      <c r="S30" s="36">
        <v>2640000</v>
      </c>
      <c r="T30" s="36">
        <v>0</v>
      </c>
      <c r="U30" s="32"/>
      <c r="V30" s="36">
        <v>2640000</v>
      </c>
      <c r="W30" s="36">
        <v>0</v>
      </c>
      <c r="X30" s="36"/>
      <c r="Y30" s="32">
        <v>0</v>
      </c>
      <c r="Z30" s="32">
        <v>0</v>
      </c>
      <c r="AA30" s="32">
        <v>0</v>
      </c>
      <c r="AB30" s="32"/>
      <c r="AC30" s="32">
        <v>212368516654802</v>
      </c>
      <c r="AD30" s="32"/>
      <c r="AE30" s="33">
        <v>44453</v>
      </c>
      <c r="AF30" s="32"/>
      <c r="AG30" s="32">
        <v>2</v>
      </c>
      <c r="AH30" s="32"/>
      <c r="AI30" s="32" t="s">
        <v>28</v>
      </c>
      <c r="AJ30" s="32">
        <v>1</v>
      </c>
      <c r="AK30" s="32">
        <v>20210930</v>
      </c>
      <c r="AL30" s="32">
        <v>20210919</v>
      </c>
      <c r="AM30" s="32">
        <v>2640000</v>
      </c>
      <c r="AN30" s="32">
        <v>0</v>
      </c>
      <c r="AO30" s="32">
        <v>20220124</v>
      </c>
    </row>
    <row r="31" spans="1:41" hidden="1">
      <c r="A31" s="32">
        <v>800186901</v>
      </c>
      <c r="B31" s="32" t="s">
        <v>25</v>
      </c>
      <c r="C31" s="32" t="s">
        <v>18</v>
      </c>
      <c r="D31" s="32">
        <v>4286</v>
      </c>
      <c r="E31" s="32" t="s">
        <v>18</v>
      </c>
      <c r="F31" s="32">
        <v>4286</v>
      </c>
      <c r="G31" s="32"/>
      <c r="H31" s="32" t="s">
        <v>121</v>
      </c>
      <c r="I31" s="32" t="s">
        <v>122</v>
      </c>
      <c r="J31" s="33">
        <v>44453</v>
      </c>
      <c r="K31" s="36">
        <v>1430000</v>
      </c>
      <c r="L31" s="36">
        <v>1272700</v>
      </c>
      <c r="M31" s="32" t="s">
        <v>26</v>
      </c>
      <c r="N31" s="32" t="s">
        <v>257</v>
      </c>
      <c r="O31" s="36">
        <v>1263262</v>
      </c>
      <c r="P31" s="32">
        <v>1221800551</v>
      </c>
      <c r="Q31" s="32"/>
      <c r="R31" s="32" t="s">
        <v>27</v>
      </c>
      <c r="S31" s="36">
        <v>1430000</v>
      </c>
      <c r="T31" s="36">
        <v>0</v>
      </c>
      <c r="U31" s="32"/>
      <c r="V31" s="36">
        <v>1430000</v>
      </c>
      <c r="W31" s="36">
        <v>0</v>
      </c>
      <c r="X31" s="36"/>
      <c r="Y31" s="32">
        <v>0</v>
      </c>
      <c r="Z31" s="32">
        <v>0</v>
      </c>
      <c r="AA31" s="32">
        <v>0</v>
      </c>
      <c r="AB31" s="32"/>
      <c r="AC31" s="32">
        <v>211133080297483</v>
      </c>
      <c r="AD31" s="32"/>
      <c r="AE31" s="33">
        <v>44453</v>
      </c>
      <c r="AF31" s="32"/>
      <c r="AG31" s="32">
        <v>2</v>
      </c>
      <c r="AH31" s="32"/>
      <c r="AI31" s="32" t="s">
        <v>28</v>
      </c>
      <c r="AJ31" s="32">
        <v>1</v>
      </c>
      <c r="AK31" s="32">
        <v>20210930</v>
      </c>
      <c r="AL31" s="32">
        <v>20210922</v>
      </c>
      <c r="AM31" s="32">
        <v>1430000</v>
      </c>
      <c r="AN31" s="32">
        <v>0</v>
      </c>
      <c r="AO31" s="32">
        <v>20220124</v>
      </c>
    </row>
    <row r="32" spans="1:41" hidden="1">
      <c r="A32" s="32">
        <v>800186901</v>
      </c>
      <c r="B32" s="32" t="s">
        <v>25</v>
      </c>
      <c r="C32" s="32" t="s">
        <v>18</v>
      </c>
      <c r="D32" s="32">
        <v>4287</v>
      </c>
      <c r="E32" s="32" t="s">
        <v>18</v>
      </c>
      <c r="F32" s="32">
        <v>4287</v>
      </c>
      <c r="G32" s="32"/>
      <c r="H32" s="32" t="s">
        <v>123</v>
      </c>
      <c r="I32" s="32" t="s">
        <v>124</v>
      </c>
      <c r="J32" s="33">
        <v>44453</v>
      </c>
      <c r="K32" s="36">
        <v>260000</v>
      </c>
      <c r="L32" s="36">
        <v>231400</v>
      </c>
      <c r="M32" s="32" t="s">
        <v>26</v>
      </c>
      <c r="N32" s="32" t="s">
        <v>257</v>
      </c>
      <c r="O32" s="36">
        <v>229684</v>
      </c>
      <c r="P32" s="32">
        <v>1221800552</v>
      </c>
      <c r="Q32" s="32"/>
      <c r="R32" s="32" t="s">
        <v>27</v>
      </c>
      <c r="S32" s="36">
        <v>260000</v>
      </c>
      <c r="T32" s="36">
        <v>0</v>
      </c>
      <c r="U32" s="32"/>
      <c r="V32" s="36">
        <v>260000</v>
      </c>
      <c r="W32" s="36">
        <v>0</v>
      </c>
      <c r="X32" s="36"/>
      <c r="Y32" s="32">
        <v>0</v>
      </c>
      <c r="Z32" s="32">
        <v>0</v>
      </c>
      <c r="AA32" s="32">
        <v>0</v>
      </c>
      <c r="AB32" s="32"/>
      <c r="AC32" s="32">
        <v>210478516835288</v>
      </c>
      <c r="AD32" s="32"/>
      <c r="AE32" s="33">
        <v>44453</v>
      </c>
      <c r="AF32" s="32"/>
      <c r="AG32" s="32">
        <v>2</v>
      </c>
      <c r="AH32" s="32"/>
      <c r="AI32" s="32" t="s">
        <v>28</v>
      </c>
      <c r="AJ32" s="32">
        <v>1</v>
      </c>
      <c r="AK32" s="32">
        <v>20210930</v>
      </c>
      <c r="AL32" s="32">
        <v>20210922</v>
      </c>
      <c r="AM32" s="32">
        <v>260000</v>
      </c>
      <c r="AN32" s="32">
        <v>0</v>
      </c>
      <c r="AO32" s="32">
        <v>20220124</v>
      </c>
    </row>
    <row r="33" spans="1:41" hidden="1">
      <c r="A33" s="32">
        <v>800186901</v>
      </c>
      <c r="B33" s="32" t="s">
        <v>25</v>
      </c>
      <c r="C33" s="32" t="s">
        <v>18</v>
      </c>
      <c r="D33" s="32">
        <v>4277</v>
      </c>
      <c r="E33" s="32" t="s">
        <v>18</v>
      </c>
      <c r="F33" s="32">
        <v>4277</v>
      </c>
      <c r="G33" s="32"/>
      <c r="H33" s="32" t="s">
        <v>125</v>
      </c>
      <c r="I33" s="32" t="s">
        <v>126</v>
      </c>
      <c r="J33" s="33">
        <v>44453</v>
      </c>
      <c r="K33" s="36">
        <v>457704</v>
      </c>
      <c r="L33" s="36">
        <v>407356</v>
      </c>
      <c r="M33" s="32" t="s">
        <v>26</v>
      </c>
      <c r="N33" s="32" t="s">
        <v>257</v>
      </c>
      <c r="O33" s="36">
        <v>404336</v>
      </c>
      <c r="P33" s="32">
        <v>1221865301</v>
      </c>
      <c r="Q33" s="32"/>
      <c r="R33" s="32" t="s">
        <v>27</v>
      </c>
      <c r="S33" s="36">
        <v>457704</v>
      </c>
      <c r="T33" s="36">
        <v>0</v>
      </c>
      <c r="U33" s="32"/>
      <c r="V33" s="36">
        <v>457704</v>
      </c>
      <c r="W33" s="36">
        <v>0</v>
      </c>
      <c r="X33" s="36"/>
      <c r="Y33" s="32">
        <v>0</v>
      </c>
      <c r="Z33" s="32">
        <v>0</v>
      </c>
      <c r="AA33" s="32">
        <v>0</v>
      </c>
      <c r="AB33" s="32"/>
      <c r="AC33" s="32">
        <v>211833114638241</v>
      </c>
      <c r="AD33" s="32"/>
      <c r="AE33" s="33">
        <v>44453</v>
      </c>
      <c r="AF33" s="32"/>
      <c r="AG33" s="32">
        <v>2</v>
      </c>
      <c r="AH33" s="32"/>
      <c r="AI33" s="32" t="s">
        <v>28</v>
      </c>
      <c r="AJ33" s="32">
        <v>1</v>
      </c>
      <c r="AK33" s="32">
        <v>20210930</v>
      </c>
      <c r="AL33" s="32">
        <v>20210919</v>
      </c>
      <c r="AM33" s="32">
        <v>457704</v>
      </c>
      <c r="AN33" s="32">
        <v>0</v>
      </c>
      <c r="AO33" s="32">
        <v>20220124</v>
      </c>
    </row>
    <row r="34" spans="1:41" hidden="1">
      <c r="A34" s="32">
        <v>800186901</v>
      </c>
      <c r="B34" s="32" t="s">
        <v>25</v>
      </c>
      <c r="C34" s="32" t="s">
        <v>18</v>
      </c>
      <c r="D34" s="32">
        <v>4278</v>
      </c>
      <c r="E34" s="32" t="s">
        <v>18</v>
      </c>
      <c r="F34" s="32">
        <v>4278</v>
      </c>
      <c r="G34" s="32"/>
      <c r="H34" s="32" t="s">
        <v>127</v>
      </c>
      <c r="I34" s="32" t="s">
        <v>128</v>
      </c>
      <c r="J34" s="33">
        <v>44453</v>
      </c>
      <c r="K34" s="36">
        <v>457704</v>
      </c>
      <c r="L34" s="36">
        <v>407356</v>
      </c>
      <c r="M34" s="32" t="s">
        <v>26</v>
      </c>
      <c r="N34" s="32" t="s">
        <v>257</v>
      </c>
      <c r="O34" s="36">
        <v>404336</v>
      </c>
      <c r="P34" s="32">
        <v>1221865302</v>
      </c>
      <c r="Q34" s="32"/>
      <c r="R34" s="32" t="s">
        <v>27</v>
      </c>
      <c r="S34" s="36">
        <v>457704</v>
      </c>
      <c r="T34" s="36">
        <v>0</v>
      </c>
      <c r="U34" s="32"/>
      <c r="V34" s="36">
        <v>457704</v>
      </c>
      <c r="W34" s="36">
        <v>0</v>
      </c>
      <c r="X34" s="36"/>
      <c r="Y34" s="32">
        <v>0</v>
      </c>
      <c r="Z34" s="32">
        <v>0</v>
      </c>
      <c r="AA34" s="32">
        <v>0</v>
      </c>
      <c r="AB34" s="32"/>
      <c r="AC34" s="32">
        <v>211553114431098</v>
      </c>
      <c r="AD34" s="32"/>
      <c r="AE34" s="33">
        <v>44453</v>
      </c>
      <c r="AF34" s="32"/>
      <c r="AG34" s="32">
        <v>2</v>
      </c>
      <c r="AH34" s="32"/>
      <c r="AI34" s="32" t="s">
        <v>28</v>
      </c>
      <c r="AJ34" s="32">
        <v>1</v>
      </c>
      <c r="AK34" s="32">
        <v>20210930</v>
      </c>
      <c r="AL34" s="32">
        <v>20210919</v>
      </c>
      <c r="AM34" s="32">
        <v>457704</v>
      </c>
      <c r="AN34" s="32">
        <v>0</v>
      </c>
      <c r="AO34" s="32">
        <v>20220124</v>
      </c>
    </row>
    <row r="35" spans="1:41" hidden="1">
      <c r="A35" s="32">
        <v>800186901</v>
      </c>
      <c r="B35" s="32" t="s">
        <v>25</v>
      </c>
      <c r="C35" s="32" t="s">
        <v>18</v>
      </c>
      <c r="D35" s="32">
        <v>4260</v>
      </c>
      <c r="E35" s="32" t="s">
        <v>18</v>
      </c>
      <c r="F35" s="32">
        <v>4260</v>
      </c>
      <c r="G35" s="32"/>
      <c r="H35" s="32" t="s">
        <v>129</v>
      </c>
      <c r="I35" s="32" t="s">
        <v>130</v>
      </c>
      <c r="J35" s="33">
        <v>44453</v>
      </c>
      <c r="K35" s="36">
        <v>104000</v>
      </c>
      <c r="L35" s="36">
        <v>92560</v>
      </c>
      <c r="M35" s="32" t="s">
        <v>26</v>
      </c>
      <c r="N35" s="32" t="s">
        <v>257</v>
      </c>
      <c r="O35" s="36">
        <v>91873</v>
      </c>
      <c r="P35" s="32">
        <v>1221801342</v>
      </c>
      <c r="Q35" s="32"/>
      <c r="R35" s="32" t="s">
        <v>27</v>
      </c>
      <c r="S35" s="36">
        <v>104000</v>
      </c>
      <c r="T35" s="36">
        <v>0</v>
      </c>
      <c r="U35" s="32"/>
      <c r="V35" s="36">
        <v>104000</v>
      </c>
      <c r="W35" s="36">
        <v>0</v>
      </c>
      <c r="X35" s="36"/>
      <c r="Y35" s="32">
        <v>0</v>
      </c>
      <c r="Z35" s="32">
        <v>0</v>
      </c>
      <c r="AA35" s="32">
        <v>0</v>
      </c>
      <c r="AB35" s="32"/>
      <c r="AC35" s="32">
        <v>212168516355155</v>
      </c>
      <c r="AD35" s="32"/>
      <c r="AE35" s="33">
        <v>44453</v>
      </c>
      <c r="AF35" s="32"/>
      <c r="AG35" s="32">
        <v>2</v>
      </c>
      <c r="AH35" s="32"/>
      <c r="AI35" s="32" t="s">
        <v>28</v>
      </c>
      <c r="AJ35" s="32">
        <v>2</v>
      </c>
      <c r="AK35" s="32">
        <v>20211203</v>
      </c>
      <c r="AL35" s="32">
        <v>20211120</v>
      </c>
      <c r="AM35" s="32">
        <v>104000</v>
      </c>
      <c r="AN35" s="32">
        <v>0</v>
      </c>
      <c r="AO35" s="32">
        <v>20220124</v>
      </c>
    </row>
    <row r="36" spans="1:41" hidden="1">
      <c r="A36" s="32">
        <v>800186901</v>
      </c>
      <c r="B36" s="32" t="s">
        <v>25</v>
      </c>
      <c r="C36" s="32" t="s">
        <v>18</v>
      </c>
      <c r="D36" s="32">
        <v>4261</v>
      </c>
      <c r="E36" s="32" t="s">
        <v>18</v>
      </c>
      <c r="F36" s="32">
        <v>4261</v>
      </c>
      <c r="G36" s="32"/>
      <c r="H36" s="32" t="s">
        <v>131</v>
      </c>
      <c r="I36" s="32" t="s">
        <v>132</v>
      </c>
      <c r="J36" s="33">
        <v>44453</v>
      </c>
      <c r="K36" s="36">
        <v>520000</v>
      </c>
      <c r="L36" s="36">
        <v>462800</v>
      </c>
      <c r="M36" s="32" t="s">
        <v>26</v>
      </c>
      <c r="N36" s="32" t="s">
        <v>257</v>
      </c>
      <c r="O36" s="36">
        <v>459368</v>
      </c>
      <c r="P36" s="32">
        <v>1221800553</v>
      </c>
      <c r="Q36" s="32"/>
      <c r="R36" s="32" t="s">
        <v>27</v>
      </c>
      <c r="S36" s="36">
        <v>520000</v>
      </c>
      <c r="T36" s="36">
        <v>0</v>
      </c>
      <c r="U36" s="32"/>
      <c r="V36" s="36">
        <v>520000</v>
      </c>
      <c r="W36" s="36">
        <v>0</v>
      </c>
      <c r="X36" s="36"/>
      <c r="Y36" s="32">
        <v>0</v>
      </c>
      <c r="Z36" s="32">
        <v>0</v>
      </c>
      <c r="AA36" s="32">
        <v>0</v>
      </c>
      <c r="AB36" s="32"/>
      <c r="AC36" s="32">
        <v>212168516106446</v>
      </c>
      <c r="AD36" s="32"/>
      <c r="AE36" s="33">
        <v>44453</v>
      </c>
      <c r="AF36" s="32"/>
      <c r="AG36" s="32">
        <v>2</v>
      </c>
      <c r="AH36" s="32"/>
      <c r="AI36" s="32" t="s">
        <v>28</v>
      </c>
      <c r="AJ36" s="32">
        <v>1</v>
      </c>
      <c r="AK36" s="32">
        <v>20210930</v>
      </c>
      <c r="AL36" s="32">
        <v>20210922</v>
      </c>
      <c r="AM36" s="32">
        <v>520000</v>
      </c>
      <c r="AN36" s="32">
        <v>0</v>
      </c>
      <c r="AO36" s="32">
        <v>20220124</v>
      </c>
    </row>
    <row r="37" spans="1:41" hidden="1">
      <c r="A37" s="32">
        <v>800186901</v>
      </c>
      <c r="B37" s="32" t="s">
        <v>25</v>
      </c>
      <c r="C37" s="32" t="s">
        <v>18</v>
      </c>
      <c r="D37" s="32">
        <v>4262</v>
      </c>
      <c r="E37" s="32" t="s">
        <v>18</v>
      </c>
      <c r="F37" s="32">
        <v>4262</v>
      </c>
      <c r="G37" s="32"/>
      <c r="H37" s="32" t="s">
        <v>133</v>
      </c>
      <c r="I37" s="32" t="s">
        <v>134</v>
      </c>
      <c r="J37" s="33">
        <v>44453</v>
      </c>
      <c r="K37" s="36">
        <v>2860000</v>
      </c>
      <c r="L37" s="36">
        <v>2545400</v>
      </c>
      <c r="M37" s="32" t="s">
        <v>26</v>
      </c>
      <c r="N37" s="32" t="s">
        <v>257</v>
      </c>
      <c r="O37" s="36">
        <v>2526524</v>
      </c>
      <c r="P37" s="32">
        <v>1221865288</v>
      </c>
      <c r="Q37" s="32"/>
      <c r="R37" s="32" t="s">
        <v>27</v>
      </c>
      <c r="S37" s="36">
        <v>2860000</v>
      </c>
      <c r="T37" s="36">
        <v>0</v>
      </c>
      <c r="U37" s="32"/>
      <c r="V37" s="36">
        <v>2860000</v>
      </c>
      <c r="W37" s="36">
        <v>0</v>
      </c>
      <c r="X37" s="36"/>
      <c r="Y37" s="32">
        <v>0</v>
      </c>
      <c r="Z37" s="32">
        <v>0</v>
      </c>
      <c r="AA37" s="32">
        <v>0</v>
      </c>
      <c r="AB37" s="32"/>
      <c r="AC37" s="32">
        <v>212108516536765</v>
      </c>
      <c r="AD37" s="32"/>
      <c r="AE37" s="33">
        <v>44453</v>
      </c>
      <c r="AF37" s="32"/>
      <c r="AG37" s="32">
        <v>2</v>
      </c>
      <c r="AH37" s="32"/>
      <c r="AI37" s="32" t="s">
        <v>28</v>
      </c>
      <c r="AJ37" s="32">
        <v>1</v>
      </c>
      <c r="AK37" s="32">
        <v>20210930</v>
      </c>
      <c r="AL37" s="32">
        <v>20210919</v>
      </c>
      <c r="AM37" s="32">
        <v>2860000</v>
      </c>
      <c r="AN37" s="32">
        <v>0</v>
      </c>
      <c r="AO37" s="32">
        <v>20220124</v>
      </c>
    </row>
    <row r="38" spans="1:41" hidden="1">
      <c r="A38" s="32">
        <v>800186901</v>
      </c>
      <c r="B38" s="32" t="s">
        <v>25</v>
      </c>
      <c r="C38" s="32" t="s">
        <v>18</v>
      </c>
      <c r="D38" s="32">
        <v>3988</v>
      </c>
      <c r="E38" s="32" t="s">
        <v>18</v>
      </c>
      <c r="F38" s="32">
        <v>3988</v>
      </c>
      <c r="G38" s="32"/>
      <c r="H38" s="32" t="s">
        <v>135</v>
      </c>
      <c r="I38" s="32" t="s">
        <v>136</v>
      </c>
      <c r="J38" s="33">
        <v>44421</v>
      </c>
      <c r="K38" s="36">
        <v>4680000</v>
      </c>
      <c r="L38" s="36">
        <v>4165200</v>
      </c>
      <c r="M38" s="32" t="s">
        <v>26</v>
      </c>
      <c r="N38" s="32" t="s">
        <v>257</v>
      </c>
      <c r="O38" s="36">
        <v>4134312</v>
      </c>
      <c r="P38" s="32">
        <v>1221865284</v>
      </c>
      <c r="Q38" s="32"/>
      <c r="R38" s="32" t="s">
        <v>27</v>
      </c>
      <c r="S38" s="36">
        <v>4680000</v>
      </c>
      <c r="T38" s="36">
        <v>0</v>
      </c>
      <c r="U38" s="32"/>
      <c r="V38" s="36">
        <v>4680000</v>
      </c>
      <c r="W38" s="36">
        <v>0</v>
      </c>
      <c r="X38" s="36"/>
      <c r="Y38" s="32">
        <v>0</v>
      </c>
      <c r="Z38" s="32">
        <v>0</v>
      </c>
      <c r="AA38" s="32">
        <v>0</v>
      </c>
      <c r="AB38" s="32"/>
      <c r="AC38" s="32">
        <v>211943114282503</v>
      </c>
      <c r="AD38" s="32"/>
      <c r="AE38" s="33">
        <v>44421</v>
      </c>
      <c r="AF38" s="32"/>
      <c r="AG38" s="32">
        <v>2</v>
      </c>
      <c r="AH38" s="32"/>
      <c r="AI38" s="32" t="s">
        <v>28</v>
      </c>
      <c r="AJ38" s="32">
        <v>1</v>
      </c>
      <c r="AK38" s="32">
        <v>20210930</v>
      </c>
      <c r="AL38" s="32">
        <v>20210920</v>
      </c>
      <c r="AM38" s="32">
        <v>4680000</v>
      </c>
      <c r="AN38" s="32">
        <v>0</v>
      </c>
      <c r="AO38" s="32">
        <v>20220124</v>
      </c>
    </row>
    <row r="39" spans="1:41" hidden="1">
      <c r="A39" s="32">
        <v>800186901</v>
      </c>
      <c r="B39" s="32" t="s">
        <v>25</v>
      </c>
      <c r="C39" s="32" t="s">
        <v>18</v>
      </c>
      <c r="D39" s="32">
        <v>3989</v>
      </c>
      <c r="E39" s="32" t="s">
        <v>18</v>
      </c>
      <c r="F39" s="32">
        <v>3989</v>
      </c>
      <c r="G39" s="32"/>
      <c r="H39" s="32" t="s">
        <v>137</v>
      </c>
      <c r="I39" s="32" t="s">
        <v>138</v>
      </c>
      <c r="J39" s="33">
        <v>44421</v>
      </c>
      <c r="K39" s="36">
        <v>150000</v>
      </c>
      <c r="L39" s="36">
        <v>133500</v>
      </c>
      <c r="M39" s="32" t="s">
        <v>26</v>
      </c>
      <c r="N39" s="32" t="s">
        <v>257</v>
      </c>
      <c r="O39" s="36">
        <v>132510</v>
      </c>
      <c r="P39" s="32">
        <v>1221865285</v>
      </c>
      <c r="Q39" s="32"/>
      <c r="R39" s="32" t="s">
        <v>27</v>
      </c>
      <c r="S39" s="36">
        <v>150000</v>
      </c>
      <c r="T39" s="36">
        <v>0</v>
      </c>
      <c r="U39" s="32"/>
      <c r="V39" s="36">
        <v>150000</v>
      </c>
      <c r="W39" s="36">
        <v>0</v>
      </c>
      <c r="X39" s="36"/>
      <c r="Y39" s="32">
        <v>0</v>
      </c>
      <c r="Z39" s="32">
        <v>0</v>
      </c>
      <c r="AA39" s="32">
        <v>0</v>
      </c>
      <c r="AB39" s="32"/>
      <c r="AC39" s="32">
        <v>211758516270605</v>
      </c>
      <c r="AD39" s="32"/>
      <c r="AE39" s="33">
        <v>44421</v>
      </c>
      <c r="AF39" s="32"/>
      <c r="AG39" s="32">
        <v>2</v>
      </c>
      <c r="AH39" s="32"/>
      <c r="AI39" s="32" t="s">
        <v>28</v>
      </c>
      <c r="AJ39" s="32">
        <v>1</v>
      </c>
      <c r="AK39" s="32">
        <v>20210930</v>
      </c>
      <c r="AL39" s="32">
        <v>20210920</v>
      </c>
      <c r="AM39" s="32">
        <v>150000</v>
      </c>
      <c r="AN39" s="32">
        <v>0</v>
      </c>
      <c r="AO39" s="32">
        <v>20220124</v>
      </c>
    </row>
    <row r="40" spans="1:41" hidden="1">
      <c r="A40" s="32">
        <v>800186901</v>
      </c>
      <c r="B40" s="32" t="s">
        <v>25</v>
      </c>
      <c r="C40" s="32" t="s">
        <v>18</v>
      </c>
      <c r="D40" s="32">
        <v>3990</v>
      </c>
      <c r="E40" s="32" t="s">
        <v>18</v>
      </c>
      <c r="F40" s="32">
        <v>3990</v>
      </c>
      <c r="G40" s="32"/>
      <c r="H40" s="32" t="s">
        <v>139</v>
      </c>
      <c r="I40" s="32" t="s">
        <v>140</v>
      </c>
      <c r="J40" s="33">
        <v>44421</v>
      </c>
      <c r="K40" s="36">
        <v>457704</v>
      </c>
      <c r="L40" s="36">
        <v>407356</v>
      </c>
      <c r="M40" s="32" t="s">
        <v>26</v>
      </c>
      <c r="N40" s="32" t="s">
        <v>257</v>
      </c>
      <c r="O40" s="36">
        <v>404336</v>
      </c>
      <c r="P40" s="32">
        <v>1221865286</v>
      </c>
      <c r="Q40" s="32"/>
      <c r="R40" s="32" t="s">
        <v>27</v>
      </c>
      <c r="S40" s="36">
        <v>457704</v>
      </c>
      <c r="T40" s="36">
        <v>0</v>
      </c>
      <c r="U40" s="32"/>
      <c r="V40" s="36">
        <v>457704</v>
      </c>
      <c r="W40" s="36">
        <v>0</v>
      </c>
      <c r="X40" s="36"/>
      <c r="Y40" s="32">
        <v>0</v>
      </c>
      <c r="Z40" s="32">
        <v>0</v>
      </c>
      <c r="AA40" s="32">
        <v>0</v>
      </c>
      <c r="AB40" s="32"/>
      <c r="AC40" s="32">
        <v>211403114609089</v>
      </c>
      <c r="AD40" s="32"/>
      <c r="AE40" s="33">
        <v>44421</v>
      </c>
      <c r="AF40" s="32"/>
      <c r="AG40" s="32">
        <v>2</v>
      </c>
      <c r="AH40" s="32"/>
      <c r="AI40" s="32" t="s">
        <v>28</v>
      </c>
      <c r="AJ40" s="32">
        <v>1</v>
      </c>
      <c r="AK40" s="32">
        <v>20210930</v>
      </c>
      <c r="AL40" s="32">
        <v>20210920</v>
      </c>
      <c r="AM40" s="32">
        <v>457704</v>
      </c>
      <c r="AN40" s="32">
        <v>0</v>
      </c>
      <c r="AO40" s="32">
        <v>20220124</v>
      </c>
    </row>
    <row r="41" spans="1:41" hidden="1">
      <c r="A41" s="32">
        <v>800186901</v>
      </c>
      <c r="B41" s="32" t="s">
        <v>25</v>
      </c>
      <c r="C41" s="32" t="s">
        <v>18</v>
      </c>
      <c r="D41" s="32">
        <v>4005</v>
      </c>
      <c r="E41" s="32" t="s">
        <v>18</v>
      </c>
      <c r="F41" s="32">
        <v>4005</v>
      </c>
      <c r="G41" s="32"/>
      <c r="H41" s="32" t="s">
        <v>141</v>
      </c>
      <c r="I41" s="32" t="s">
        <v>142</v>
      </c>
      <c r="J41" s="33">
        <v>44421</v>
      </c>
      <c r="K41" s="36">
        <v>1560000</v>
      </c>
      <c r="L41" s="36">
        <v>1388400</v>
      </c>
      <c r="M41" s="32" t="s">
        <v>26</v>
      </c>
      <c r="N41" s="32" t="s">
        <v>257</v>
      </c>
      <c r="O41" s="36">
        <v>1378104</v>
      </c>
      <c r="P41" s="32">
        <v>1221800547</v>
      </c>
      <c r="Q41" s="32"/>
      <c r="R41" s="32" t="s">
        <v>27</v>
      </c>
      <c r="S41" s="36">
        <v>1560000</v>
      </c>
      <c r="T41" s="36">
        <v>0</v>
      </c>
      <c r="U41" s="32"/>
      <c r="V41" s="36">
        <v>1560000</v>
      </c>
      <c r="W41" s="36">
        <v>0</v>
      </c>
      <c r="X41" s="36"/>
      <c r="Y41" s="32">
        <v>0</v>
      </c>
      <c r="Z41" s="32">
        <v>0</v>
      </c>
      <c r="AA41" s="32">
        <v>0</v>
      </c>
      <c r="AB41" s="32"/>
      <c r="AC41" s="32">
        <v>211468544518811</v>
      </c>
      <c r="AD41" s="32"/>
      <c r="AE41" s="33">
        <v>44421</v>
      </c>
      <c r="AF41" s="32"/>
      <c r="AG41" s="32">
        <v>2</v>
      </c>
      <c r="AH41" s="32"/>
      <c r="AI41" s="32" t="s">
        <v>28</v>
      </c>
      <c r="AJ41" s="32">
        <v>1</v>
      </c>
      <c r="AK41" s="32">
        <v>20210930</v>
      </c>
      <c r="AL41" s="32">
        <v>20210922</v>
      </c>
      <c r="AM41" s="32">
        <v>1560000</v>
      </c>
      <c r="AN41" s="32">
        <v>0</v>
      </c>
      <c r="AO41" s="32">
        <v>20220124</v>
      </c>
    </row>
    <row r="42" spans="1:41" hidden="1">
      <c r="A42" s="32">
        <v>800186901</v>
      </c>
      <c r="B42" s="32" t="s">
        <v>25</v>
      </c>
      <c r="C42" s="32" t="s">
        <v>18</v>
      </c>
      <c r="D42" s="32">
        <v>3983</v>
      </c>
      <c r="E42" s="32" t="s">
        <v>18</v>
      </c>
      <c r="F42" s="32">
        <v>3983</v>
      </c>
      <c r="G42" s="32"/>
      <c r="H42" s="32" t="s">
        <v>143</v>
      </c>
      <c r="I42" s="32" t="s">
        <v>144</v>
      </c>
      <c r="J42" s="33">
        <v>44421</v>
      </c>
      <c r="K42" s="36">
        <v>75000</v>
      </c>
      <c r="L42" s="36">
        <v>66750</v>
      </c>
      <c r="M42" s="32" t="s">
        <v>26</v>
      </c>
      <c r="N42" s="32" t="s">
        <v>257</v>
      </c>
      <c r="O42" s="36">
        <v>66255</v>
      </c>
      <c r="P42" s="32">
        <v>1221800554</v>
      </c>
      <c r="Q42" s="32"/>
      <c r="R42" s="32" t="s">
        <v>27</v>
      </c>
      <c r="S42" s="36">
        <v>75000</v>
      </c>
      <c r="T42" s="36">
        <v>0</v>
      </c>
      <c r="U42" s="32"/>
      <c r="V42" s="36">
        <v>75000</v>
      </c>
      <c r="W42" s="36">
        <v>0</v>
      </c>
      <c r="X42" s="36"/>
      <c r="Y42" s="32">
        <v>0</v>
      </c>
      <c r="Z42" s="32">
        <v>0</v>
      </c>
      <c r="AA42" s="32">
        <v>0</v>
      </c>
      <c r="AB42" s="32"/>
      <c r="AC42" s="32">
        <v>211768549532864</v>
      </c>
      <c r="AD42" s="32"/>
      <c r="AE42" s="33">
        <v>44421</v>
      </c>
      <c r="AF42" s="32"/>
      <c r="AG42" s="32">
        <v>2</v>
      </c>
      <c r="AH42" s="32"/>
      <c r="AI42" s="32" t="s">
        <v>28</v>
      </c>
      <c r="AJ42" s="32">
        <v>1</v>
      </c>
      <c r="AK42" s="32">
        <v>20210930</v>
      </c>
      <c r="AL42" s="32">
        <v>20210922</v>
      </c>
      <c r="AM42" s="32">
        <v>75000</v>
      </c>
      <c r="AN42" s="32">
        <v>0</v>
      </c>
      <c r="AO42" s="32">
        <v>20220124</v>
      </c>
    </row>
    <row r="43" spans="1:41" hidden="1">
      <c r="A43" s="32">
        <v>800186901</v>
      </c>
      <c r="B43" s="32" t="s">
        <v>25</v>
      </c>
      <c r="C43" s="32" t="s">
        <v>18</v>
      </c>
      <c r="D43" s="32">
        <v>3984</v>
      </c>
      <c r="E43" s="32" t="s">
        <v>18</v>
      </c>
      <c r="F43" s="32">
        <v>3984</v>
      </c>
      <c r="G43" s="32"/>
      <c r="H43" s="32" t="s">
        <v>145</v>
      </c>
      <c r="I43" s="32" t="s">
        <v>146</v>
      </c>
      <c r="J43" s="33">
        <v>44421</v>
      </c>
      <c r="K43" s="36">
        <v>2340000</v>
      </c>
      <c r="L43" s="36">
        <v>2082600</v>
      </c>
      <c r="M43" s="32" t="s">
        <v>26</v>
      </c>
      <c r="N43" s="32" t="s">
        <v>257</v>
      </c>
      <c r="O43" s="36">
        <v>2067156</v>
      </c>
      <c r="P43" s="32">
        <v>1221800555</v>
      </c>
      <c r="Q43" s="32"/>
      <c r="R43" s="32" t="s">
        <v>27</v>
      </c>
      <c r="S43" s="36">
        <v>2340000</v>
      </c>
      <c r="T43" s="36">
        <v>0</v>
      </c>
      <c r="U43" s="32"/>
      <c r="V43" s="36">
        <v>2340000</v>
      </c>
      <c r="W43" s="36">
        <v>0</v>
      </c>
      <c r="X43" s="36"/>
      <c r="Y43" s="32">
        <v>0</v>
      </c>
      <c r="Z43" s="32">
        <v>0</v>
      </c>
      <c r="AA43" s="32">
        <v>0</v>
      </c>
      <c r="AB43" s="32"/>
      <c r="AC43" s="32">
        <v>211553080392387</v>
      </c>
      <c r="AD43" s="32"/>
      <c r="AE43" s="33">
        <v>44421</v>
      </c>
      <c r="AF43" s="32"/>
      <c r="AG43" s="32">
        <v>2</v>
      </c>
      <c r="AH43" s="32"/>
      <c r="AI43" s="32" t="s">
        <v>28</v>
      </c>
      <c r="AJ43" s="32">
        <v>1</v>
      </c>
      <c r="AK43" s="32">
        <v>20210930</v>
      </c>
      <c r="AL43" s="32">
        <v>20210922</v>
      </c>
      <c r="AM43" s="32">
        <v>2340000</v>
      </c>
      <c r="AN43" s="32">
        <v>0</v>
      </c>
      <c r="AO43" s="32">
        <v>20220124</v>
      </c>
    </row>
    <row r="44" spans="1:41" hidden="1">
      <c r="A44" s="32">
        <v>800186901</v>
      </c>
      <c r="B44" s="32" t="s">
        <v>25</v>
      </c>
      <c r="C44" s="32" t="s">
        <v>18</v>
      </c>
      <c r="D44" s="32">
        <v>3986</v>
      </c>
      <c r="E44" s="32" t="s">
        <v>18</v>
      </c>
      <c r="F44" s="32">
        <v>3986</v>
      </c>
      <c r="G44" s="32"/>
      <c r="H44" s="32" t="s">
        <v>147</v>
      </c>
      <c r="I44" s="32" t="s">
        <v>148</v>
      </c>
      <c r="J44" s="33">
        <v>44421</v>
      </c>
      <c r="K44" s="36">
        <v>1003080</v>
      </c>
      <c r="L44" s="36">
        <v>892741</v>
      </c>
      <c r="M44" s="32" t="s">
        <v>26</v>
      </c>
      <c r="N44" s="32" t="s">
        <v>257</v>
      </c>
      <c r="O44" s="36">
        <v>853004</v>
      </c>
      <c r="P44" s="32">
        <v>1221865287</v>
      </c>
      <c r="Q44" s="32"/>
      <c r="R44" s="32" t="s">
        <v>27</v>
      </c>
      <c r="S44" s="36">
        <v>1003080</v>
      </c>
      <c r="T44" s="36">
        <v>0</v>
      </c>
      <c r="U44" s="32"/>
      <c r="V44" s="36">
        <v>1003080</v>
      </c>
      <c r="W44" s="36">
        <v>0</v>
      </c>
      <c r="X44" s="36"/>
      <c r="Y44" s="32">
        <v>0</v>
      </c>
      <c r="Z44" s="32">
        <v>0</v>
      </c>
      <c r="AA44" s="32">
        <v>0</v>
      </c>
      <c r="AB44" s="32"/>
      <c r="AC44" s="32">
        <v>211828517314856</v>
      </c>
      <c r="AD44" s="32"/>
      <c r="AE44" s="33">
        <v>44421</v>
      </c>
      <c r="AF44" s="32"/>
      <c r="AG44" s="32">
        <v>2</v>
      </c>
      <c r="AH44" s="32"/>
      <c r="AI44" s="32" t="s">
        <v>28</v>
      </c>
      <c r="AJ44" s="32">
        <v>2</v>
      </c>
      <c r="AK44" s="32">
        <v>20211203</v>
      </c>
      <c r="AL44" s="32">
        <v>20211120</v>
      </c>
      <c r="AM44" s="32">
        <v>1003080</v>
      </c>
      <c r="AN44" s="32">
        <v>0</v>
      </c>
      <c r="AO44" s="32">
        <v>20220124</v>
      </c>
    </row>
    <row r="45" spans="1:41" hidden="1">
      <c r="A45" s="32">
        <v>800186901</v>
      </c>
      <c r="B45" s="32" t="s">
        <v>25</v>
      </c>
      <c r="C45" s="32" t="s">
        <v>18</v>
      </c>
      <c r="D45" s="32">
        <v>3978</v>
      </c>
      <c r="E45" s="32" t="s">
        <v>18</v>
      </c>
      <c r="F45" s="32">
        <v>3978</v>
      </c>
      <c r="G45" s="32"/>
      <c r="H45" s="32" t="s">
        <v>149</v>
      </c>
      <c r="I45" s="32" t="s">
        <v>150</v>
      </c>
      <c r="J45" s="33">
        <v>44421</v>
      </c>
      <c r="K45" s="36">
        <v>1300000</v>
      </c>
      <c r="L45" s="36">
        <v>1157000</v>
      </c>
      <c r="M45" s="32" t="s">
        <v>26</v>
      </c>
      <c r="N45" s="32" t="s">
        <v>255</v>
      </c>
      <c r="O45" s="32">
        <v>0</v>
      </c>
      <c r="P45" s="32">
        <v>0</v>
      </c>
      <c r="Q45" s="32"/>
      <c r="R45" s="32" t="s">
        <v>27</v>
      </c>
      <c r="S45" s="36">
        <v>1300000</v>
      </c>
      <c r="T45" s="36">
        <v>0</v>
      </c>
      <c r="U45" s="32"/>
      <c r="V45" s="36">
        <v>1300000</v>
      </c>
      <c r="W45" s="36">
        <v>0</v>
      </c>
      <c r="X45" s="36"/>
      <c r="Y45" s="32">
        <v>0</v>
      </c>
      <c r="Z45" s="32">
        <v>0</v>
      </c>
      <c r="AA45" s="32">
        <v>0</v>
      </c>
      <c r="AB45" s="32"/>
      <c r="AC45" s="32">
        <v>211828516366766</v>
      </c>
      <c r="AD45" s="32"/>
      <c r="AE45" s="33">
        <v>44421</v>
      </c>
      <c r="AF45" s="32"/>
      <c r="AG45" s="32">
        <v>2</v>
      </c>
      <c r="AH45" s="32"/>
      <c r="AI45" s="32" t="s">
        <v>28</v>
      </c>
      <c r="AJ45" s="32">
        <v>1</v>
      </c>
      <c r="AK45" s="32">
        <v>20211230</v>
      </c>
      <c r="AL45" s="32">
        <v>20211201</v>
      </c>
      <c r="AM45" s="32">
        <v>1300000</v>
      </c>
      <c r="AN45" s="32">
        <v>0</v>
      </c>
      <c r="AO45" s="32">
        <v>20220124</v>
      </c>
    </row>
    <row r="46" spans="1:41" hidden="1">
      <c r="A46" s="32">
        <v>800186901</v>
      </c>
      <c r="B46" s="32" t="s">
        <v>25</v>
      </c>
      <c r="C46" s="32" t="s">
        <v>18</v>
      </c>
      <c r="D46" s="32">
        <v>3980</v>
      </c>
      <c r="E46" s="32" t="s">
        <v>18</v>
      </c>
      <c r="F46" s="32">
        <v>3980</v>
      </c>
      <c r="G46" s="32"/>
      <c r="H46" s="32" t="s">
        <v>151</v>
      </c>
      <c r="I46" s="32" t="s">
        <v>152</v>
      </c>
      <c r="J46" s="33">
        <v>44421</v>
      </c>
      <c r="K46" s="36">
        <v>1373112</v>
      </c>
      <c r="L46" s="36">
        <v>1222069</v>
      </c>
      <c r="M46" s="32" t="s">
        <v>26</v>
      </c>
      <c r="N46" s="32" t="s">
        <v>257</v>
      </c>
      <c r="O46" s="36">
        <v>1213007</v>
      </c>
      <c r="P46" s="32">
        <v>1221865292</v>
      </c>
      <c r="Q46" s="32"/>
      <c r="R46" s="32" t="s">
        <v>27</v>
      </c>
      <c r="S46" s="36">
        <v>1373112</v>
      </c>
      <c r="T46" s="36">
        <v>0</v>
      </c>
      <c r="U46" s="32"/>
      <c r="V46" s="36">
        <v>1373112</v>
      </c>
      <c r="W46" s="36">
        <v>0</v>
      </c>
      <c r="X46" s="36"/>
      <c r="Y46" s="32">
        <v>0</v>
      </c>
      <c r="Z46" s="32">
        <v>0</v>
      </c>
      <c r="AA46" s="32">
        <v>0</v>
      </c>
      <c r="AB46" s="32"/>
      <c r="AC46" s="32">
        <v>211688544386351</v>
      </c>
      <c r="AD46" s="32"/>
      <c r="AE46" s="33">
        <v>44421</v>
      </c>
      <c r="AF46" s="32"/>
      <c r="AG46" s="32">
        <v>2</v>
      </c>
      <c r="AH46" s="32"/>
      <c r="AI46" s="32" t="s">
        <v>28</v>
      </c>
      <c r="AJ46" s="32">
        <v>1</v>
      </c>
      <c r="AK46" s="32">
        <v>20210930</v>
      </c>
      <c r="AL46" s="32">
        <v>20210920</v>
      </c>
      <c r="AM46" s="32">
        <v>1373112</v>
      </c>
      <c r="AN46" s="32">
        <v>0</v>
      </c>
      <c r="AO46" s="32">
        <v>20220124</v>
      </c>
    </row>
    <row r="47" spans="1:41" hidden="1">
      <c r="A47" s="32">
        <v>800186901</v>
      </c>
      <c r="B47" s="32" t="s">
        <v>25</v>
      </c>
      <c r="C47" s="32" t="s">
        <v>18</v>
      </c>
      <c r="D47" s="32">
        <v>3972</v>
      </c>
      <c r="E47" s="32" t="s">
        <v>18</v>
      </c>
      <c r="F47" s="32">
        <v>3972</v>
      </c>
      <c r="G47" s="32"/>
      <c r="H47" s="32" t="s">
        <v>153</v>
      </c>
      <c r="I47" s="32" t="s">
        <v>154</v>
      </c>
      <c r="J47" s="33">
        <v>44421</v>
      </c>
      <c r="K47" s="36">
        <v>56576</v>
      </c>
      <c r="L47" s="36">
        <v>50352</v>
      </c>
      <c r="M47" s="32" t="s">
        <v>26</v>
      </c>
      <c r="N47" s="32" t="s">
        <v>257</v>
      </c>
      <c r="O47" s="36">
        <v>49980</v>
      </c>
      <c r="P47" s="32">
        <v>1221800548</v>
      </c>
      <c r="Q47" s="32"/>
      <c r="R47" s="32" t="s">
        <v>27</v>
      </c>
      <c r="S47" s="36">
        <v>56576</v>
      </c>
      <c r="T47" s="36">
        <v>0</v>
      </c>
      <c r="U47" s="32"/>
      <c r="V47" s="36">
        <v>56576</v>
      </c>
      <c r="W47" s="36">
        <v>0</v>
      </c>
      <c r="X47" s="36"/>
      <c r="Y47" s="32">
        <v>0</v>
      </c>
      <c r="Z47" s="32">
        <v>0</v>
      </c>
      <c r="AA47" s="32">
        <v>0</v>
      </c>
      <c r="AB47" s="32"/>
      <c r="AC47" s="32">
        <v>211203114543675</v>
      </c>
      <c r="AD47" s="32"/>
      <c r="AE47" s="33">
        <v>44421</v>
      </c>
      <c r="AF47" s="32"/>
      <c r="AG47" s="32">
        <v>2</v>
      </c>
      <c r="AH47" s="32"/>
      <c r="AI47" s="32" t="s">
        <v>28</v>
      </c>
      <c r="AJ47" s="32">
        <v>1</v>
      </c>
      <c r="AK47" s="32">
        <v>20210930</v>
      </c>
      <c r="AL47" s="32">
        <v>20210922</v>
      </c>
      <c r="AM47" s="32">
        <v>56576</v>
      </c>
      <c r="AN47" s="32">
        <v>0</v>
      </c>
      <c r="AO47" s="32">
        <v>20220124</v>
      </c>
    </row>
    <row r="48" spans="1:41" hidden="1">
      <c r="A48" s="32">
        <v>800186901</v>
      </c>
      <c r="B48" s="32" t="s">
        <v>25</v>
      </c>
      <c r="C48" s="32" t="s">
        <v>18</v>
      </c>
      <c r="D48" s="32">
        <v>3973</v>
      </c>
      <c r="E48" s="32" t="s">
        <v>18</v>
      </c>
      <c r="F48" s="32">
        <v>3973</v>
      </c>
      <c r="G48" s="32"/>
      <c r="H48" s="32" t="s">
        <v>155</v>
      </c>
      <c r="I48" s="32" t="s">
        <v>156</v>
      </c>
      <c r="J48" s="33">
        <v>44421</v>
      </c>
      <c r="K48" s="36">
        <v>260000</v>
      </c>
      <c r="L48" s="36">
        <v>231400</v>
      </c>
      <c r="M48" s="32" t="s">
        <v>26</v>
      </c>
      <c r="N48" s="32" t="s">
        <v>257</v>
      </c>
      <c r="O48" s="36">
        <v>229684</v>
      </c>
      <c r="P48" s="32">
        <v>1221800549</v>
      </c>
      <c r="Q48" s="32"/>
      <c r="R48" s="32" t="s">
        <v>27</v>
      </c>
      <c r="S48" s="36">
        <v>260000</v>
      </c>
      <c r="T48" s="36">
        <v>0</v>
      </c>
      <c r="U48" s="32"/>
      <c r="V48" s="36">
        <v>260000</v>
      </c>
      <c r="W48" s="36">
        <v>0</v>
      </c>
      <c r="X48" s="36"/>
      <c r="Y48" s="32">
        <v>0</v>
      </c>
      <c r="Z48" s="32">
        <v>0</v>
      </c>
      <c r="AA48" s="32">
        <v>0</v>
      </c>
      <c r="AB48" s="32"/>
      <c r="AC48" s="32">
        <v>211988516312868</v>
      </c>
      <c r="AD48" s="32"/>
      <c r="AE48" s="33">
        <v>44421</v>
      </c>
      <c r="AF48" s="32"/>
      <c r="AG48" s="32">
        <v>2</v>
      </c>
      <c r="AH48" s="32"/>
      <c r="AI48" s="32" t="s">
        <v>28</v>
      </c>
      <c r="AJ48" s="32">
        <v>1</v>
      </c>
      <c r="AK48" s="32">
        <v>20210930</v>
      </c>
      <c r="AL48" s="32">
        <v>20210922</v>
      </c>
      <c r="AM48" s="32">
        <v>260000</v>
      </c>
      <c r="AN48" s="32">
        <v>0</v>
      </c>
      <c r="AO48" s="32">
        <v>20220124</v>
      </c>
    </row>
    <row r="49" spans="1:41">
      <c r="A49" s="32">
        <v>800186901</v>
      </c>
      <c r="B49" s="32" t="s">
        <v>25</v>
      </c>
      <c r="C49" s="32" t="s">
        <v>18</v>
      </c>
      <c r="D49" s="32">
        <v>3045</v>
      </c>
      <c r="E49" s="32" t="s">
        <v>18</v>
      </c>
      <c r="F49" s="32">
        <v>3045</v>
      </c>
      <c r="G49" s="32"/>
      <c r="H49" s="32" t="s">
        <v>157</v>
      </c>
      <c r="I49" s="32" t="s">
        <v>158</v>
      </c>
      <c r="J49" s="33">
        <v>44327</v>
      </c>
      <c r="K49" s="36">
        <v>742872</v>
      </c>
      <c r="L49" s="36">
        <v>1863</v>
      </c>
      <c r="M49" s="32" t="s">
        <v>26</v>
      </c>
      <c r="N49" s="32" t="s">
        <v>256</v>
      </c>
      <c r="O49" s="32">
        <v>0</v>
      </c>
      <c r="P49" s="32">
        <v>0</v>
      </c>
      <c r="Q49" s="32"/>
      <c r="R49" s="32" t="s">
        <v>27</v>
      </c>
      <c r="S49" s="36">
        <v>742872</v>
      </c>
      <c r="T49" s="36">
        <v>0</v>
      </c>
      <c r="U49" s="32"/>
      <c r="V49" s="36">
        <v>742872</v>
      </c>
      <c r="W49" s="36">
        <v>0</v>
      </c>
      <c r="X49" s="36"/>
      <c r="Y49" s="36">
        <v>663019.12</v>
      </c>
      <c r="Z49" s="32">
        <v>4800049232</v>
      </c>
      <c r="AA49" s="32" t="s">
        <v>254</v>
      </c>
      <c r="AB49" s="32"/>
      <c r="AC49" s="32">
        <v>211048532461920</v>
      </c>
      <c r="AD49" s="32"/>
      <c r="AE49" s="33">
        <v>44327</v>
      </c>
      <c r="AF49" s="32"/>
      <c r="AG49" s="32">
        <v>2</v>
      </c>
      <c r="AH49" s="32"/>
      <c r="AI49" s="32" t="s">
        <v>28</v>
      </c>
      <c r="AJ49" s="32">
        <v>1</v>
      </c>
      <c r="AK49" s="32">
        <v>20210530</v>
      </c>
      <c r="AL49" s="32">
        <v>20210511</v>
      </c>
      <c r="AM49" s="32">
        <v>742872</v>
      </c>
      <c r="AN49" s="32">
        <v>0</v>
      </c>
      <c r="AO49" s="32">
        <v>20220124</v>
      </c>
    </row>
    <row r="50" spans="1:41">
      <c r="A50" s="32">
        <v>800186901</v>
      </c>
      <c r="B50" s="32" t="s">
        <v>25</v>
      </c>
      <c r="C50" s="32" t="s">
        <v>18</v>
      </c>
      <c r="D50" s="32">
        <v>3046</v>
      </c>
      <c r="E50" s="32" t="s">
        <v>18</v>
      </c>
      <c r="F50" s="32">
        <v>3046</v>
      </c>
      <c r="G50" s="32"/>
      <c r="H50" s="32" t="s">
        <v>159</v>
      </c>
      <c r="I50" s="32" t="s">
        <v>160</v>
      </c>
      <c r="J50" s="33">
        <v>44327</v>
      </c>
      <c r="K50" s="36">
        <v>390000</v>
      </c>
      <c r="L50" s="36">
        <v>2574</v>
      </c>
      <c r="M50" s="32" t="s">
        <v>26</v>
      </c>
      <c r="N50" s="32" t="s">
        <v>256</v>
      </c>
      <c r="O50" s="32">
        <v>0</v>
      </c>
      <c r="P50" s="32">
        <v>0</v>
      </c>
      <c r="Q50" s="32"/>
      <c r="R50" s="32" t="s">
        <v>27</v>
      </c>
      <c r="S50" s="36">
        <v>390000</v>
      </c>
      <c r="T50" s="36">
        <v>0</v>
      </c>
      <c r="U50" s="32"/>
      <c r="V50" s="36">
        <v>390000</v>
      </c>
      <c r="W50" s="36">
        <v>0</v>
      </c>
      <c r="X50" s="36"/>
      <c r="Y50" s="36">
        <v>349674</v>
      </c>
      <c r="Z50" s="32">
        <v>4800049232</v>
      </c>
      <c r="AA50" s="32" t="s">
        <v>254</v>
      </c>
      <c r="AB50" s="32"/>
      <c r="AC50" s="32">
        <v>210988517308954</v>
      </c>
      <c r="AD50" s="32"/>
      <c r="AE50" s="33">
        <v>44327</v>
      </c>
      <c r="AF50" s="32"/>
      <c r="AG50" s="32">
        <v>2</v>
      </c>
      <c r="AH50" s="32"/>
      <c r="AI50" s="32" t="s">
        <v>28</v>
      </c>
      <c r="AJ50" s="32">
        <v>1</v>
      </c>
      <c r="AK50" s="32">
        <v>20210530</v>
      </c>
      <c r="AL50" s="32">
        <v>20210511</v>
      </c>
      <c r="AM50" s="32">
        <v>390000</v>
      </c>
      <c r="AN50" s="32">
        <v>0</v>
      </c>
      <c r="AO50" s="32">
        <v>20220124</v>
      </c>
    </row>
    <row r="51" spans="1:41">
      <c r="A51" s="32">
        <v>800186901</v>
      </c>
      <c r="B51" s="32" t="s">
        <v>25</v>
      </c>
      <c r="C51" s="32" t="s">
        <v>18</v>
      </c>
      <c r="D51" s="32">
        <v>3047</v>
      </c>
      <c r="E51" s="32" t="s">
        <v>18</v>
      </c>
      <c r="F51" s="32">
        <v>3047</v>
      </c>
      <c r="G51" s="32"/>
      <c r="H51" s="32" t="s">
        <v>161</v>
      </c>
      <c r="I51" s="32" t="s">
        <v>162</v>
      </c>
      <c r="J51" s="33">
        <v>44327</v>
      </c>
      <c r="K51" s="36">
        <v>208000</v>
      </c>
      <c r="L51" s="36">
        <v>1181</v>
      </c>
      <c r="M51" s="32" t="s">
        <v>26</v>
      </c>
      <c r="N51" s="32" t="s">
        <v>256</v>
      </c>
      <c r="O51" s="32">
        <v>0</v>
      </c>
      <c r="P51" s="32">
        <v>0</v>
      </c>
      <c r="Q51" s="32"/>
      <c r="R51" s="32" t="s">
        <v>27</v>
      </c>
      <c r="S51" s="36">
        <v>208000</v>
      </c>
      <c r="T51" s="36">
        <v>0</v>
      </c>
      <c r="U51" s="32"/>
      <c r="V51" s="36">
        <v>208000</v>
      </c>
      <c r="W51" s="36">
        <v>0</v>
      </c>
      <c r="X51" s="36"/>
      <c r="Y51" s="36">
        <v>186300.61</v>
      </c>
      <c r="Z51" s="32">
        <v>4800049232</v>
      </c>
      <c r="AA51" s="32" t="s">
        <v>254</v>
      </c>
      <c r="AB51" s="32"/>
      <c r="AC51" s="32">
        <v>211068517370026</v>
      </c>
      <c r="AD51" s="32"/>
      <c r="AE51" s="33">
        <v>44327</v>
      </c>
      <c r="AF51" s="32"/>
      <c r="AG51" s="32">
        <v>2</v>
      </c>
      <c r="AH51" s="32"/>
      <c r="AI51" s="32" t="s">
        <v>28</v>
      </c>
      <c r="AJ51" s="32">
        <v>1</v>
      </c>
      <c r="AK51" s="32">
        <v>20210530</v>
      </c>
      <c r="AL51" s="32">
        <v>20210511</v>
      </c>
      <c r="AM51" s="32">
        <v>208000</v>
      </c>
      <c r="AN51" s="32">
        <v>0</v>
      </c>
      <c r="AO51" s="32">
        <v>20220124</v>
      </c>
    </row>
    <row r="52" spans="1:41">
      <c r="A52" s="32">
        <v>800186901</v>
      </c>
      <c r="B52" s="32" t="s">
        <v>25</v>
      </c>
      <c r="C52" s="32" t="s">
        <v>18</v>
      </c>
      <c r="D52" s="32">
        <v>3381</v>
      </c>
      <c r="E52" s="32" t="s">
        <v>18</v>
      </c>
      <c r="F52" s="32">
        <v>3381</v>
      </c>
      <c r="G52" s="32"/>
      <c r="H52" s="32" t="s">
        <v>163</v>
      </c>
      <c r="I52" s="32" t="s">
        <v>164</v>
      </c>
      <c r="J52" s="33">
        <v>44362</v>
      </c>
      <c r="K52" s="36">
        <v>173472</v>
      </c>
      <c r="L52" s="36">
        <v>43368</v>
      </c>
      <c r="M52" s="32" t="s">
        <v>29</v>
      </c>
      <c r="N52" s="32" t="s">
        <v>258</v>
      </c>
      <c r="O52" s="32">
        <v>0</v>
      </c>
      <c r="P52" s="32">
        <v>0</v>
      </c>
      <c r="Q52" s="32"/>
      <c r="R52" s="32" t="s">
        <v>27</v>
      </c>
      <c r="S52" s="36">
        <v>173472</v>
      </c>
      <c r="T52" s="36">
        <v>43368</v>
      </c>
      <c r="U52" s="32" t="s">
        <v>30</v>
      </c>
      <c r="V52" s="36">
        <v>130104</v>
      </c>
      <c r="W52" s="36">
        <v>0</v>
      </c>
      <c r="X52" s="36"/>
      <c r="Y52" s="36">
        <v>115507</v>
      </c>
      <c r="Z52" s="32">
        <v>2201166758</v>
      </c>
      <c r="AA52" s="32" t="s">
        <v>252</v>
      </c>
      <c r="AB52" s="32"/>
      <c r="AC52" s="32">
        <v>203233360644105</v>
      </c>
      <c r="AD52" s="32"/>
      <c r="AE52" s="33">
        <v>44362</v>
      </c>
      <c r="AF52" s="32"/>
      <c r="AG52" s="32">
        <v>2</v>
      </c>
      <c r="AH52" s="32"/>
      <c r="AI52" s="32" t="s">
        <v>28</v>
      </c>
      <c r="AJ52" s="32">
        <v>2</v>
      </c>
      <c r="AK52" s="32">
        <v>20211001</v>
      </c>
      <c r="AL52" s="32">
        <v>20210917</v>
      </c>
      <c r="AM52" s="32">
        <v>173472</v>
      </c>
      <c r="AN52" s="32">
        <v>43368</v>
      </c>
      <c r="AO52" s="32">
        <v>20220124</v>
      </c>
    </row>
    <row r="53" spans="1:41" hidden="1">
      <c r="A53" s="32">
        <v>800186901</v>
      </c>
      <c r="B53" s="32" t="s">
        <v>25</v>
      </c>
      <c r="C53" s="32" t="s">
        <v>18</v>
      </c>
      <c r="D53" s="32">
        <v>4508</v>
      </c>
      <c r="E53" s="32" t="s">
        <v>18</v>
      </c>
      <c r="F53" s="32">
        <v>4508</v>
      </c>
      <c r="G53" s="32"/>
      <c r="H53" s="32" t="s">
        <v>165</v>
      </c>
      <c r="I53" s="32" t="s">
        <v>166</v>
      </c>
      <c r="J53" s="33">
        <v>44481</v>
      </c>
      <c r="K53" s="36">
        <v>1037088</v>
      </c>
      <c r="L53" s="36">
        <v>911608</v>
      </c>
      <c r="M53" s="32" t="s">
        <v>31</v>
      </c>
      <c r="N53" s="32" t="s">
        <v>255</v>
      </c>
      <c r="O53" s="32">
        <v>0</v>
      </c>
      <c r="P53" s="32">
        <v>0</v>
      </c>
      <c r="Q53" s="32"/>
      <c r="R53" s="32" t="s">
        <v>27</v>
      </c>
      <c r="S53" s="36">
        <v>1025688</v>
      </c>
      <c r="T53" s="36">
        <v>0</v>
      </c>
      <c r="U53" s="32"/>
      <c r="V53" s="36">
        <v>1025688</v>
      </c>
      <c r="W53" s="36">
        <v>0</v>
      </c>
      <c r="X53" s="36"/>
      <c r="Y53" s="32">
        <v>0</v>
      </c>
      <c r="Z53" s="32">
        <v>0</v>
      </c>
      <c r="AA53" s="32">
        <v>0</v>
      </c>
      <c r="AB53" s="32"/>
      <c r="AC53" s="32">
        <v>212463284475822</v>
      </c>
      <c r="AD53" s="32"/>
      <c r="AE53" s="33">
        <v>44481</v>
      </c>
      <c r="AF53" s="32"/>
      <c r="AG53" s="32">
        <v>2</v>
      </c>
      <c r="AH53" s="32"/>
      <c r="AI53" s="32" t="s">
        <v>28</v>
      </c>
      <c r="AJ53" s="32">
        <v>1</v>
      </c>
      <c r="AK53" s="32">
        <v>20211230</v>
      </c>
      <c r="AL53" s="32">
        <v>20211203</v>
      </c>
      <c r="AM53" s="32">
        <v>1025688</v>
      </c>
      <c r="AN53" s="32">
        <v>0</v>
      </c>
      <c r="AO53" s="32">
        <v>20220124</v>
      </c>
    </row>
    <row r="54" spans="1:41" hidden="1">
      <c r="A54" s="32">
        <v>800186901</v>
      </c>
      <c r="B54" s="32" t="s">
        <v>25</v>
      </c>
      <c r="C54" s="32" t="s">
        <v>18</v>
      </c>
      <c r="D54" s="32">
        <v>4509</v>
      </c>
      <c r="E54" s="32" t="s">
        <v>18</v>
      </c>
      <c r="F54" s="32">
        <v>4509</v>
      </c>
      <c r="G54" s="32"/>
      <c r="H54" s="32" t="s">
        <v>167</v>
      </c>
      <c r="I54" s="32" t="s">
        <v>168</v>
      </c>
      <c r="J54" s="33">
        <v>44481</v>
      </c>
      <c r="K54" s="36">
        <v>78000</v>
      </c>
      <c r="L54" s="36">
        <v>64920</v>
      </c>
      <c r="M54" s="32" t="s">
        <v>31</v>
      </c>
      <c r="N54" s="32" t="s">
        <v>255</v>
      </c>
      <c r="O54" s="32">
        <v>0</v>
      </c>
      <c r="P54" s="32">
        <v>0</v>
      </c>
      <c r="Q54" s="32"/>
      <c r="R54" s="32" t="s">
        <v>27</v>
      </c>
      <c r="S54" s="36">
        <v>73500</v>
      </c>
      <c r="T54" s="36">
        <v>0</v>
      </c>
      <c r="U54" s="32"/>
      <c r="V54" s="36">
        <v>73500</v>
      </c>
      <c r="W54" s="36">
        <v>0</v>
      </c>
      <c r="X54" s="36"/>
      <c r="Y54" s="32">
        <v>0</v>
      </c>
      <c r="Z54" s="32">
        <v>0</v>
      </c>
      <c r="AA54" s="32">
        <v>0</v>
      </c>
      <c r="AB54" s="32"/>
      <c r="AC54" s="32">
        <v>212523284398621</v>
      </c>
      <c r="AD54" s="32"/>
      <c r="AE54" s="33">
        <v>44481</v>
      </c>
      <c r="AF54" s="32"/>
      <c r="AG54" s="32">
        <v>2</v>
      </c>
      <c r="AH54" s="32"/>
      <c r="AI54" s="32" t="s">
        <v>28</v>
      </c>
      <c r="AJ54" s="32">
        <v>1</v>
      </c>
      <c r="AK54" s="32">
        <v>20211230</v>
      </c>
      <c r="AL54" s="32">
        <v>20211203</v>
      </c>
      <c r="AM54" s="32">
        <v>73500</v>
      </c>
      <c r="AN54" s="32">
        <v>0</v>
      </c>
      <c r="AO54" s="32">
        <v>20220124</v>
      </c>
    </row>
    <row r="55" spans="1:41" hidden="1">
      <c r="A55" s="32">
        <v>800186901</v>
      </c>
      <c r="B55" s="32" t="s">
        <v>25</v>
      </c>
      <c r="C55" s="32" t="s">
        <v>18</v>
      </c>
      <c r="D55" s="32">
        <v>4511</v>
      </c>
      <c r="E55" s="32" t="s">
        <v>18</v>
      </c>
      <c r="F55" s="32">
        <v>4511</v>
      </c>
      <c r="G55" s="32"/>
      <c r="H55" s="32" t="s">
        <v>169</v>
      </c>
      <c r="I55" s="32" t="s">
        <v>170</v>
      </c>
      <c r="J55" s="33">
        <v>44481</v>
      </c>
      <c r="K55" s="36">
        <v>390000</v>
      </c>
      <c r="L55" s="36">
        <v>329100</v>
      </c>
      <c r="M55" s="32" t="s">
        <v>31</v>
      </c>
      <c r="N55" s="32" t="s">
        <v>255</v>
      </c>
      <c r="O55" s="32">
        <v>0</v>
      </c>
      <c r="P55" s="32">
        <v>0</v>
      </c>
      <c r="Q55" s="32"/>
      <c r="R55" s="32" t="s">
        <v>27</v>
      </c>
      <c r="S55" s="36">
        <v>372000</v>
      </c>
      <c r="T55" s="36">
        <v>0</v>
      </c>
      <c r="U55" s="32"/>
      <c r="V55" s="36">
        <v>372000</v>
      </c>
      <c r="W55" s="36">
        <v>0</v>
      </c>
      <c r="X55" s="36"/>
      <c r="Y55" s="32">
        <v>0</v>
      </c>
      <c r="Z55" s="32">
        <v>0</v>
      </c>
      <c r="AA55" s="32">
        <v>0</v>
      </c>
      <c r="AB55" s="32"/>
      <c r="AC55" s="32">
        <v>212213114623756</v>
      </c>
      <c r="AD55" s="32"/>
      <c r="AE55" s="33">
        <v>44481</v>
      </c>
      <c r="AF55" s="32"/>
      <c r="AG55" s="32">
        <v>2</v>
      </c>
      <c r="AH55" s="32"/>
      <c r="AI55" s="32" t="s">
        <v>28</v>
      </c>
      <c r="AJ55" s="32">
        <v>1</v>
      </c>
      <c r="AK55" s="32">
        <v>20211230</v>
      </c>
      <c r="AL55" s="32">
        <v>20211203</v>
      </c>
      <c r="AM55" s="32">
        <v>372000</v>
      </c>
      <c r="AN55" s="32">
        <v>0</v>
      </c>
      <c r="AO55" s="32">
        <v>20220124</v>
      </c>
    </row>
    <row r="56" spans="1:41" hidden="1">
      <c r="A56" s="32">
        <v>800186901</v>
      </c>
      <c r="B56" s="32" t="s">
        <v>25</v>
      </c>
      <c r="C56" s="32" t="s">
        <v>18</v>
      </c>
      <c r="D56" s="32">
        <v>4687</v>
      </c>
      <c r="E56" s="32" t="s">
        <v>18</v>
      </c>
      <c r="F56" s="32">
        <v>4687</v>
      </c>
      <c r="G56" s="32"/>
      <c r="H56" s="32" t="s">
        <v>171</v>
      </c>
      <c r="I56" s="32" t="s">
        <v>172</v>
      </c>
      <c r="J56" s="33">
        <v>44510</v>
      </c>
      <c r="K56" s="36">
        <v>1020000</v>
      </c>
      <c r="L56" s="36">
        <v>846100</v>
      </c>
      <c r="M56" s="32" t="s">
        <v>31</v>
      </c>
      <c r="N56" s="32" t="s">
        <v>255</v>
      </c>
      <c r="O56" s="32">
        <v>0</v>
      </c>
      <c r="P56" s="32">
        <v>0</v>
      </c>
      <c r="Q56" s="32"/>
      <c r="R56" s="32" t="s">
        <v>27</v>
      </c>
      <c r="S56" s="36">
        <v>958300</v>
      </c>
      <c r="T56" s="36">
        <v>0</v>
      </c>
      <c r="U56" s="32"/>
      <c r="V56" s="36">
        <v>958300</v>
      </c>
      <c r="W56" s="36">
        <v>0</v>
      </c>
      <c r="X56" s="36"/>
      <c r="Y56" s="32">
        <v>0</v>
      </c>
      <c r="Z56" s="32">
        <v>0</v>
      </c>
      <c r="AA56" s="32">
        <v>0</v>
      </c>
      <c r="AB56" s="32"/>
      <c r="AC56" s="32">
        <v>211813114584391</v>
      </c>
      <c r="AD56" s="32"/>
      <c r="AE56" s="33">
        <v>44510</v>
      </c>
      <c r="AF56" s="32"/>
      <c r="AG56" s="32">
        <v>2</v>
      </c>
      <c r="AH56" s="32"/>
      <c r="AI56" s="32" t="s">
        <v>28</v>
      </c>
      <c r="AJ56" s="32">
        <v>1</v>
      </c>
      <c r="AK56" s="32">
        <v>20211130</v>
      </c>
      <c r="AL56" s="32">
        <v>20211120</v>
      </c>
      <c r="AM56" s="32">
        <v>958300</v>
      </c>
      <c r="AN56" s="32">
        <v>0</v>
      </c>
      <c r="AO56" s="32">
        <v>20220124</v>
      </c>
    </row>
    <row r="57" spans="1:41" hidden="1">
      <c r="A57" s="32">
        <v>800186901</v>
      </c>
      <c r="B57" s="32" t="s">
        <v>25</v>
      </c>
      <c r="C57" s="32" t="s">
        <v>18</v>
      </c>
      <c r="D57" s="32">
        <v>4701</v>
      </c>
      <c r="E57" s="32" t="s">
        <v>18</v>
      </c>
      <c r="F57" s="32">
        <v>4701</v>
      </c>
      <c r="G57" s="32"/>
      <c r="H57" s="32" t="s">
        <v>173</v>
      </c>
      <c r="I57" s="32" t="s">
        <v>174</v>
      </c>
      <c r="J57" s="33">
        <v>44510</v>
      </c>
      <c r="K57" s="36">
        <v>390000</v>
      </c>
      <c r="L57" s="36">
        <v>334300</v>
      </c>
      <c r="M57" s="32" t="s">
        <v>31</v>
      </c>
      <c r="N57" s="32" t="s">
        <v>255</v>
      </c>
      <c r="O57" s="32">
        <v>0</v>
      </c>
      <c r="P57" s="32">
        <v>0</v>
      </c>
      <c r="Q57" s="32"/>
      <c r="R57" s="32" t="s">
        <v>27</v>
      </c>
      <c r="S57" s="36">
        <v>377200</v>
      </c>
      <c r="T57" s="36">
        <v>0</v>
      </c>
      <c r="U57" s="32"/>
      <c r="V57" s="36">
        <v>377200</v>
      </c>
      <c r="W57" s="36">
        <v>0</v>
      </c>
      <c r="X57" s="36"/>
      <c r="Y57" s="32">
        <v>0</v>
      </c>
      <c r="Z57" s="32">
        <v>0</v>
      </c>
      <c r="AA57" s="32">
        <v>0</v>
      </c>
      <c r="AB57" s="32"/>
      <c r="AC57" s="32">
        <v>212178516534408</v>
      </c>
      <c r="AD57" s="32"/>
      <c r="AE57" s="33">
        <v>44510</v>
      </c>
      <c r="AF57" s="32"/>
      <c r="AG57" s="32">
        <v>2</v>
      </c>
      <c r="AH57" s="32"/>
      <c r="AI57" s="32" t="s">
        <v>28</v>
      </c>
      <c r="AJ57" s="32">
        <v>1</v>
      </c>
      <c r="AK57" s="32">
        <v>20211130</v>
      </c>
      <c r="AL57" s="32">
        <v>20211120</v>
      </c>
      <c r="AM57" s="32">
        <v>377200</v>
      </c>
      <c r="AN57" s="32">
        <v>0</v>
      </c>
      <c r="AO57" s="32">
        <v>20220124</v>
      </c>
    </row>
    <row r="58" spans="1:41" hidden="1">
      <c r="A58" s="32">
        <v>800186901</v>
      </c>
      <c r="B58" s="32" t="s">
        <v>25</v>
      </c>
      <c r="C58" s="32" t="s">
        <v>18</v>
      </c>
      <c r="D58" s="32">
        <v>4702</v>
      </c>
      <c r="E58" s="32" t="s">
        <v>18</v>
      </c>
      <c r="F58" s="32">
        <v>4702</v>
      </c>
      <c r="G58" s="32"/>
      <c r="H58" s="32" t="s">
        <v>175</v>
      </c>
      <c r="I58" s="32" t="s">
        <v>176</v>
      </c>
      <c r="J58" s="33">
        <v>44510</v>
      </c>
      <c r="K58" s="36">
        <v>1185996</v>
      </c>
      <c r="L58" s="36">
        <v>1034336</v>
      </c>
      <c r="M58" s="32" t="s">
        <v>31</v>
      </c>
      <c r="N58" s="32" t="s">
        <v>255</v>
      </c>
      <c r="O58" s="32">
        <v>0</v>
      </c>
      <c r="P58" s="32">
        <v>0</v>
      </c>
      <c r="Q58" s="32"/>
      <c r="R58" s="32" t="s">
        <v>27</v>
      </c>
      <c r="S58" s="36">
        <v>1164796</v>
      </c>
      <c r="T58" s="36">
        <v>0</v>
      </c>
      <c r="U58" s="32"/>
      <c r="V58" s="36">
        <v>1164796</v>
      </c>
      <c r="W58" s="36">
        <v>0</v>
      </c>
      <c r="X58" s="36"/>
      <c r="Y58" s="32">
        <v>0</v>
      </c>
      <c r="Z58" s="32">
        <v>0</v>
      </c>
      <c r="AA58" s="32">
        <v>0</v>
      </c>
      <c r="AB58" s="32"/>
      <c r="AC58" s="32">
        <v>212743318440864</v>
      </c>
      <c r="AD58" s="32"/>
      <c r="AE58" s="33">
        <v>44510</v>
      </c>
      <c r="AF58" s="32"/>
      <c r="AG58" s="32">
        <v>2</v>
      </c>
      <c r="AH58" s="32"/>
      <c r="AI58" s="32" t="s">
        <v>28</v>
      </c>
      <c r="AJ58" s="32">
        <v>1</v>
      </c>
      <c r="AK58" s="32">
        <v>20211130</v>
      </c>
      <c r="AL58" s="32">
        <v>20211120</v>
      </c>
      <c r="AM58" s="32">
        <v>1164796</v>
      </c>
      <c r="AN58" s="32">
        <v>0</v>
      </c>
      <c r="AO58" s="32">
        <v>20220124</v>
      </c>
    </row>
    <row r="59" spans="1:41" hidden="1">
      <c r="A59" s="32">
        <v>800186901</v>
      </c>
      <c r="B59" s="32" t="s">
        <v>25</v>
      </c>
      <c r="C59" s="32" t="s">
        <v>18</v>
      </c>
      <c r="D59" s="32">
        <v>4251</v>
      </c>
      <c r="E59" s="32" t="s">
        <v>18</v>
      </c>
      <c r="F59" s="32">
        <v>4251</v>
      </c>
      <c r="G59" s="32"/>
      <c r="H59" s="32" t="s">
        <v>177</v>
      </c>
      <c r="I59" s="32" t="s">
        <v>178</v>
      </c>
      <c r="J59" s="33">
        <v>44453</v>
      </c>
      <c r="K59" s="36">
        <v>898956</v>
      </c>
      <c r="L59" s="36">
        <v>793570</v>
      </c>
      <c r="M59" s="32" t="s">
        <v>31</v>
      </c>
      <c r="N59" s="32" t="s">
        <v>257</v>
      </c>
      <c r="O59" s="36">
        <v>787638</v>
      </c>
      <c r="P59" s="32">
        <v>1221865305</v>
      </c>
      <c r="Q59" s="32"/>
      <c r="R59" s="32" t="s">
        <v>27</v>
      </c>
      <c r="S59" s="36">
        <v>892456</v>
      </c>
      <c r="T59" s="36">
        <v>0</v>
      </c>
      <c r="U59" s="32"/>
      <c r="V59" s="36">
        <v>892456</v>
      </c>
      <c r="W59" s="36">
        <v>0</v>
      </c>
      <c r="X59" s="36"/>
      <c r="Y59" s="32">
        <v>0</v>
      </c>
      <c r="Z59" s="32">
        <v>0</v>
      </c>
      <c r="AA59" s="32">
        <v>0</v>
      </c>
      <c r="AB59" s="32"/>
      <c r="AC59" s="32">
        <v>212143114583643</v>
      </c>
      <c r="AD59" s="32"/>
      <c r="AE59" s="33">
        <v>44453</v>
      </c>
      <c r="AF59" s="32"/>
      <c r="AG59" s="32">
        <v>2</v>
      </c>
      <c r="AH59" s="32"/>
      <c r="AI59" s="32" t="s">
        <v>28</v>
      </c>
      <c r="AJ59" s="32">
        <v>1</v>
      </c>
      <c r="AK59" s="32">
        <v>20210930</v>
      </c>
      <c r="AL59" s="32">
        <v>20210919</v>
      </c>
      <c r="AM59" s="32">
        <v>892456</v>
      </c>
      <c r="AN59" s="32">
        <v>0</v>
      </c>
      <c r="AO59" s="32">
        <v>20220124</v>
      </c>
    </row>
    <row r="60" spans="1:41" hidden="1">
      <c r="A60" s="32">
        <v>800186901</v>
      </c>
      <c r="B60" s="32" t="s">
        <v>25</v>
      </c>
      <c r="C60" s="32" t="s">
        <v>18</v>
      </c>
      <c r="D60" s="32">
        <v>4501</v>
      </c>
      <c r="E60" s="32" t="s">
        <v>18</v>
      </c>
      <c r="F60" s="32">
        <v>4501</v>
      </c>
      <c r="G60" s="32"/>
      <c r="H60" s="32" t="s">
        <v>179</v>
      </c>
      <c r="I60" s="32" t="s">
        <v>180</v>
      </c>
      <c r="J60" s="33">
        <v>44481</v>
      </c>
      <c r="K60" s="36">
        <v>6630000</v>
      </c>
      <c r="L60" s="36">
        <v>5788550</v>
      </c>
      <c r="M60" s="32" t="s">
        <v>31</v>
      </c>
      <c r="N60" s="32" t="s">
        <v>255</v>
      </c>
      <c r="O60" s="32">
        <v>0</v>
      </c>
      <c r="P60" s="32">
        <v>0</v>
      </c>
      <c r="Q60" s="32"/>
      <c r="R60" s="32" t="s">
        <v>27</v>
      </c>
      <c r="S60" s="36">
        <v>6517850</v>
      </c>
      <c r="T60" s="36">
        <v>0</v>
      </c>
      <c r="U60" s="32"/>
      <c r="V60" s="36">
        <v>6517850</v>
      </c>
      <c r="W60" s="36">
        <v>0</v>
      </c>
      <c r="X60" s="36"/>
      <c r="Y60" s="32">
        <v>0</v>
      </c>
      <c r="Z60" s="32">
        <v>0</v>
      </c>
      <c r="AA60" s="32">
        <v>0</v>
      </c>
      <c r="AB60" s="32"/>
      <c r="AC60" s="32">
        <v>212088516340176</v>
      </c>
      <c r="AD60" s="32"/>
      <c r="AE60" s="33">
        <v>44481</v>
      </c>
      <c r="AF60" s="32"/>
      <c r="AG60" s="32">
        <v>2</v>
      </c>
      <c r="AH60" s="32"/>
      <c r="AI60" s="32" t="s">
        <v>28</v>
      </c>
      <c r="AJ60" s="32">
        <v>1</v>
      </c>
      <c r="AK60" s="32">
        <v>20211230</v>
      </c>
      <c r="AL60" s="32">
        <v>20211203</v>
      </c>
      <c r="AM60" s="32">
        <v>6517850</v>
      </c>
      <c r="AN60" s="32">
        <v>0</v>
      </c>
      <c r="AO60" s="32">
        <v>20220124</v>
      </c>
    </row>
    <row r="61" spans="1:41" hidden="1">
      <c r="A61" s="32">
        <v>800186901</v>
      </c>
      <c r="B61" s="32" t="s">
        <v>25</v>
      </c>
      <c r="C61" s="32" t="s">
        <v>18</v>
      </c>
      <c r="D61" s="32">
        <v>4503</v>
      </c>
      <c r="E61" s="32" t="s">
        <v>18</v>
      </c>
      <c r="F61" s="32">
        <v>4503</v>
      </c>
      <c r="G61" s="32"/>
      <c r="H61" s="32" t="s">
        <v>181</v>
      </c>
      <c r="I61" s="32" t="s">
        <v>182</v>
      </c>
      <c r="J61" s="33">
        <v>44481</v>
      </c>
      <c r="K61" s="36">
        <v>787656</v>
      </c>
      <c r="L61" s="36">
        <v>688413</v>
      </c>
      <c r="M61" s="32" t="s">
        <v>31</v>
      </c>
      <c r="N61" s="32" t="s">
        <v>255</v>
      </c>
      <c r="O61" s="32">
        <v>0</v>
      </c>
      <c r="P61" s="32">
        <v>0</v>
      </c>
      <c r="Q61" s="32"/>
      <c r="R61" s="32" t="s">
        <v>27</v>
      </c>
      <c r="S61" s="36">
        <v>775056</v>
      </c>
      <c r="T61" s="36">
        <v>0</v>
      </c>
      <c r="U61" s="32"/>
      <c r="V61" s="36">
        <v>775056</v>
      </c>
      <c r="W61" s="36">
        <v>0</v>
      </c>
      <c r="X61" s="36"/>
      <c r="Y61" s="32">
        <v>0</v>
      </c>
      <c r="Z61" s="32">
        <v>0</v>
      </c>
      <c r="AA61" s="32">
        <v>0</v>
      </c>
      <c r="AB61" s="32"/>
      <c r="AC61" s="32">
        <v>212228538613108</v>
      </c>
      <c r="AD61" s="32"/>
      <c r="AE61" s="33">
        <v>44481</v>
      </c>
      <c r="AF61" s="32"/>
      <c r="AG61" s="32">
        <v>2</v>
      </c>
      <c r="AH61" s="32"/>
      <c r="AI61" s="32" t="s">
        <v>28</v>
      </c>
      <c r="AJ61" s="32">
        <v>1</v>
      </c>
      <c r="AK61" s="32">
        <v>20211230</v>
      </c>
      <c r="AL61" s="32">
        <v>20211203</v>
      </c>
      <c r="AM61" s="32">
        <v>775056</v>
      </c>
      <c r="AN61" s="32">
        <v>0</v>
      </c>
      <c r="AO61" s="32">
        <v>20220124</v>
      </c>
    </row>
    <row r="62" spans="1:41" hidden="1">
      <c r="A62" s="32">
        <v>800186901</v>
      </c>
      <c r="B62" s="32" t="s">
        <v>25</v>
      </c>
      <c r="C62" s="32" t="s">
        <v>18</v>
      </c>
      <c r="D62" s="32">
        <v>4691</v>
      </c>
      <c r="E62" s="32" t="s">
        <v>18</v>
      </c>
      <c r="F62" s="32">
        <v>4691</v>
      </c>
      <c r="G62" s="32"/>
      <c r="H62" s="32" t="s">
        <v>183</v>
      </c>
      <c r="I62" s="32" t="s">
        <v>184</v>
      </c>
      <c r="J62" s="33">
        <v>44510</v>
      </c>
      <c r="K62" s="36">
        <v>11310000</v>
      </c>
      <c r="L62" s="36">
        <v>9684700</v>
      </c>
      <c r="M62" s="32" t="s">
        <v>31</v>
      </c>
      <c r="N62" s="32" t="s">
        <v>255</v>
      </c>
      <c r="O62" s="32">
        <v>0</v>
      </c>
      <c r="P62" s="32">
        <v>0</v>
      </c>
      <c r="Q62" s="32"/>
      <c r="R62" s="32" t="s">
        <v>27</v>
      </c>
      <c r="S62" s="36">
        <v>10928800</v>
      </c>
      <c r="T62" s="36">
        <v>0</v>
      </c>
      <c r="U62" s="32"/>
      <c r="V62" s="36">
        <v>10928800</v>
      </c>
      <c r="W62" s="36">
        <v>0</v>
      </c>
      <c r="X62" s="36"/>
      <c r="Y62" s="32">
        <v>0</v>
      </c>
      <c r="Z62" s="32">
        <v>0</v>
      </c>
      <c r="AA62" s="32">
        <v>0</v>
      </c>
      <c r="AB62" s="32"/>
      <c r="AC62" s="32">
        <v>212108544619217</v>
      </c>
      <c r="AD62" s="32"/>
      <c r="AE62" s="33">
        <v>44510</v>
      </c>
      <c r="AF62" s="32"/>
      <c r="AG62" s="32">
        <v>2</v>
      </c>
      <c r="AH62" s="32"/>
      <c r="AI62" s="32" t="s">
        <v>28</v>
      </c>
      <c r="AJ62" s="32">
        <v>1</v>
      </c>
      <c r="AK62" s="32">
        <v>20211130</v>
      </c>
      <c r="AL62" s="32">
        <v>20211120</v>
      </c>
      <c r="AM62" s="32">
        <v>10928800</v>
      </c>
      <c r="AN62" s="32">
        <v>0</v>
      </c>
      <c r="AO62" s="32">
        <v>20220124</v>
      </c>
    </row>
    <row r="63" spans="1:41" hidden="1">
      <c r="A63" s="32">
        <v>800186901</v>
      </c>
      <c r="B63" s="32" t="s">
        <v>25</v>
      </c>
      <c r="C63" s="32" t="s">
        <v>18</v>
      </c>
      <c r="D63" s="32">
        <v>4693</v>
      </c>
      <c r="E63" s="32" t="s">
        <v>18</v>
      </c>
      <c r="F63" s="32">
        <v>4693</v>
      </c>
      <c r="G63" s="32"/>
      <c r="H63" s="32" t="s">
        <v>185</v>
      </c>
      <c r="I63" s="32" t="s">
        <v>186</v>
      </c>
      <c r="J63" s="33">
        <v>44510</v>
      </c>
      <c r="K63" s="36">
        <v>156000</v>
      </c>
      <c r="L63" s="36">
        <v>134340</v>
      </c>
      <c r="M63" s="32" t="s">
        <v>31</v>
      </c>
      <c r="N63" s="32" t="s">
        <v>255</v>
      </c>
      <c r="O63" s="32">
        <v>0</v>
      </c>
      <c r="P63" s="32">
        <v>0</v>
      </c>
      <c r="Q63" s="32"/>
      <c r="R63" s="32" t="s">
        <v>27</v>
      </c>
      <c r="S63" s="36">
        <v>151500</v>
      </c>
      <c r="T63" s="36">
        <v>0</v>
      </c>
      <c r="U63" s="32"/>
      <c r="V63" s="36">
        <v>151500</v>
      </c>
      <c r="W63" s="36">
        <v>0</v>
      </c>
      <c r="X63" s="36"/>
      <c r="Y63" s="32">
        <v>0</v>
      </c>
      <c r="Z63" s="32">
        <v>0</v>
      </c>
      <c r="AA63" s="32">
        <v>0</v>
      </c>
      <c r="AB63" s="32"/>
      <c r="AC63" s="32">
        <v>212088542276842</v>
      </c>
      <c r="AD63" s="32"/>
      <c r="AE63" s="33">
        <v>44510</v>
      </c>
      <c r="AF63" s="32"/>
      <c r="AG63" s="32">
        <v>2</v>
      </c>
      <c r="AH63" s="32"/>
      <c r="AI63" s="32" t="s">
        <v>28</v>
      </c>
      <c r="AJ63" s="32">
        <v>1</v>
      </c>
      <c r="AK63" s="32">
        <v>20211130</v>
      </c>
      <c r="AL63" s="32">
        <v>20211120</v>
      </c>
      <c r="AM63" s="32">
        <v>151500</v>
      </c>
      <c r="AN63" s="32">
        <v>0</v>
      </c>
      <c r="AO63" s="32">
        <v>20220124</v>
      </c>
    </row>
    <row r="64" spans="1:41" hidden="1">
      <c r="A64" s="32">
        <v>800186901</v>
      </c>
      <c r="B64" s="32" t="s">
        <v>25</v>
      </c>
      <c r="C64" s="32" t="s">
        <v>18</v>
      </c>
      <c r="D64" s="32">
        <v>4694</v>
      </c>
      <c r="E64" s="32" t="s">
        <v>18</v>
      </c>
      <c r="F64" s="32">
        <v>4694</v>
      </c>
      <c r="G64" s="32"/>
      <c r="H64" s="32" t="s">
        <v>187</v>
      </c>
      <c r="I64" s="32" t="s">
        <v>188</v>
      </c>
      <c r="J64" s="33">
        <v>44510</v>
      </c>
      <c r="K64" s="36">
        <v>26000</v>
      </c>
      <c r="L64" s="36">
        <v>20140</v>
      </c>
      <c r="M64" s="32" t="s">
        <v>31</v>
      </c>
      <c r="N64" s="32" t="s">
        <v>255</v>
      </c>
      <c r="O64" s="32">
        <v>0</v>
      </c>
      <c r="P64" s="32">
        <v>0</v>
      </c>
      <c r="Q64" s="32"/>
      <c r="R64" s="32" t="s">
        <v>27</v>
      </c>
      <c r="S64" s="36">
        <v>23000</v>
      </c>
      <c r="T64" s="36">
        <v>0</v>
      </c>
      <c r="U64" s="32"/>
      <c r="V64" s="36">
        <v>23000</v>
      </c>
      <c r="W64" s="36">
        <v>0</v>
      </c>
      <c r="X64" s="36"/>
      <c r="Y64" s="32">
        <v>0</v>
      </c>
      <c r="Z64" s="32">
        <v>0</v>
      </c>
      <c r="AA64" s="32">
        <v>0</v>
      </c>
      <c r="AB64" s="32"/>
      <c r="AC64" s="32">
        <v>212568545314387</v>
      </c>
      <c r="AD64" s="32"/>
      <c r="AE64" s="33">
        <v>44510</v>
      </c>
      <c r="AF64" s="32"/>
      <c r="AG64" s="32">
        <v>2</v>
      </c>
      <c r="AH64" s="32"/>
      <c r="AI64" s="32" t="s">
        <v>28</v>
      </c>
      <c r="AJ64" s="32">
        <v>1</v>
      </c>
      <c r="AK64" s="32">
        <v>20211130</v>
      </c>
      <c r="AL64" s="32">
        <v>20211120</v>
      </c>
      <c r="AM64" s="32">
        <v>23000</v>
      </c>
      <c r="AN64" s="32">
        <v>0</v>
      </c>
      <c r="AO64" s="32">
        <v>20220124</v>
      </c>
    </row>
    <row r="65" spans="1:41" hidden="1">
      <c r="A65" s="32">
        <v>800186901</v>
      </c>
      <c r="B65" s="32" t="s">
        <v>25</v>
      </c>
      <c r="C65" s="32" t="s">
        <v>18</v>
      </c>
      <c r="D65" s="32">
        <v>4695</v>
      </c>
      <c r="E65" s="32" t="s">
        <v>18</v>
      </c>
      <c r="F65" s="32">
        <v>4695</v>
      </c>
      <c r="G65" s="32"/>
      <c r="H65" s="32" t="s">
        <v>189</v>
      </c>
      <c r="I65" s="32" t="s">
        <v>190</v>
      </c>
      <c r="J65" s="33">
        <v>44510</v>
      </c>
      <c r="K65" s="36">
        <v>364000</v>
      </c>
      <c r="L65" s="36">
        <v>320960</v>
      </c>
      <c r="M65" s="32" t="s">
        <v>31</v>
      </c>
      <c r="N65" s="32" t="s">
        <v>255</v>
      </c>
      <c r="O65" s="32">
        <v>0</v>
      </c>
      <c r="P65" s="32">
        <v>0</v>
      </c>
      <c r="Q65" s="32"/>
      <c r="R65" s="32" t="s">
        <v>27</v>
      </c>
      <c r="S65" s="36">
        <v>361000</v>
      </c>
      <c r="T65" s="36">
        <v>0</v>
      </c>
      <c r="U65" s="32"/>
      <c r="V65" s="36">
        <v>361000</v>
      </c>
      <c r="W65" s="36">
        <v>0</v>
      </c>
      <c r="X65" s="36"/>
      <c r="Y65" s="32">
        <v>0</v>
      </c>
      <c r="Z65" s="32">
        <v>0</v>
      </c>
      <c r="AA65" s="32">
        <v>0</v>
      </c>
      <c r="AB65" s="32"/>
      <c r="AC65" s="32">
        <v>212393114420831</v>
      </c>
      <c r="AD65" s="32"/>
      <c r="AE65" s="33">
        <v>44510</v>
      </c>
      <c r="AF65" s="32"/>
      <c r="AG65" s="32">
        <v>2</v>
      </c>
      <c r="AH65" s="32"/>
      <c r="AI65" s="32" t="s">
        <v>28</v>
      </c>
      <c r="AJ65" s="32">
        <v>1</v>
      </c>
      <c r="AK65" s="32">
        <v>20211130</v>
      </c>
      <c r="AL65" s="32">
        <v>20211120</v>
      </c>
      <c r="AM65" s="32">
        <v>361000</v>
      </c>
      <c r="AN65" s="32">
        <v>0</v>
      </c>
      <c r="AO65" s="32">
        <v>20220124</v>
      </c>
    </row>
    <row r="66" spans="1:41">
      <c r="A66" s="32">
        <v>800186901</v>
      </c>
      <c r="B66" s="32" t="s">
        <v>25</v>
      </c>
      <c r="C66" s="32" t="s">
        <v>18</v>
      </c>
      <c r="D66" s="32">
        <v>827</v>
      </c>
      <c r="E66" s="32" t="s">
        <v>18</v>
      </c>
      <c r="F66" s="32">
        <v>827</v>
      </c>
      <c r="G66" s="32">
        <v>1221655754</v>
      </c>
      <c r="H66" s="32" t="s">
        <v>191</v>
      </c>
      <c r="I66" s="32" t="s">
        <v>192</v>
      </c>
      <c r="J66" s="33">
        <v>44145</v>
      </c>
      <c r="K66" s="36">
        <v>4104860</v>
      </c>
      <c r="L66" s="36">
        <v>78750</v>
      </c>
      <c r="M66" s="32" t="s">
        <v>31</v>
      </c>
      <c r="N66" s="32" t="s">
        <v>256</v>
      </c>
      <c r="O66" s="32">
        <v>0</v>
      </c>
      <c r="P66" s="32">
        <v>0</v>
      </c>
      <c r="Q66" s="32"/>
      <c r="R66" s="32" t="s">
        <v>27</v>
      </c>
      <c r="S66" s="36">
        <v>4022060</v>
      </c>
      <c r="T66" s="36">
        <v>0</v>
      </c>
      <c r="U66" s="32"/>
      <c r="V66" s="36">
        <v>4022060</v>
      </c>
      <c r="W66" s="36">
        <v>0</v>
      </c>
      <c r="X66" s="36">
        <v>9541</v>
      </c>
      <c r="Y66" s="36">
        <v>3570525</v>
      </c>
      <c r="Z66" s="32">
        <v>2201005587</v>
      </c>
      <c r="AA66" s="33">
        <v>44235</v>
      </c>
      <c r="AB66" s="32">
        <v>65904086</v>
      </c>
      <c r="AC66" s="32">
        <v>200733035327033</v>
      </c>
      <c r="AD66" s="32"/>
      <c r="AE66" s="33">
        <v>44145</v>
      </c>
      <c r="AF66" s="32"/>
      <c r="AG66" s="32">
        <v>2</v>
      </c>
      <c r="AH66" s="32"/>
      <c r="AI66" s="32" t="s">
        <v>28</v>
      </c>
      <c r="AJ66" s="32">
        <v>2</v>
      </c>
      <c r="AK66" s="32">
        <v>20210129</v>
      </c>
      <c r="AL66" s="32">
        <v>20210115</v>
      </c>
      <c r="AM66" s="32">
        <v>4022060</v>
      </c>
      <c r="AN66" s="32">
        <v>0</v>
      </c>
      <c r="AO66" s="32">
        <v>20220124</v>
      </c>
    </row>
    <row r="67" spans="1:41">
      <c r="A67" s="32">
        <v>800186901</v>
      </c>
      <c r="B67" s="32" t="s">
        <v>25</v>
      </c>
      <c r="C67" s="32" t="s">
        <v>18</v>
      </c>
      <c r="D67" s="32">
        <v>828</v>
      </c>
      <c r="E67" s="32" t="s">
        <v>18</v>
      </c>
      <c r="F67" s="32">
        <v>828</v>
      </c>
      <c r="G67" s="32">
        <v>1907618330</v>
      </c>
      <c r="H67" s="32" t="s">
        <v>193</v>
      </c>
      <c r="I67" s="32" t="s">
        <v>194</v>
      </c>
      <c r="J67" s="33">
        <v>44145</v>
      </c>
      <c r="K67" s="36">
        <v>4267100</v>
      </c>
      <c r="L67" s="36">
        <v>86736</v>
      </c>
      <c r="M67" s="32" t="s">
        <v>31</v>
      </c>
      <c r="N67" s="32" t="s">
        <v>256</v>
      </c>
      <c r="O67" s="32">
        <v>0</v>
      </c>
      <c r="P67" s="32">
        <v>0</v>
      </c>
      <c r="Q67" s="32"/>
      <c r="R67" s="32" t="s">
        <v>27</v>
      </c>
      <c r="S67" s="36">
        <v>4175900</v>
      </c>
      <c r="T67" s="36">
        <v>0</v>
      </c>
      <c r="U67" s="32"/>
      <c r="V67" s="36">
        <v>4175900</v>
      </c>
      <c r="W67" s="36">
        <v>0</v>
      </c>
      <c r="X67" s="36">
        <v>9541</v>
      </c>
      <c r="Y67" s="36">
        <v>3706519</v>
      </c>
      <c r="Z67" s="32">
        <v>4800048667</v>
      </c>
      <c r="AA67" s="33">
        <v>44384</v>
      </c>
      <c r="AB67" s="32">
        <v>238075</v>
      </c>
      <c r="AC67" s="32">
        <v>200363068349011</v>
      </c>
      <c r="AD67" s="32"/>
      <c r="AE67" s="33">
        <v>44145</v>
      </c>
      <c r="AF67" s="32"/>
      <c r="AG67" s="32">
        <v>2</v>
      </c>
      <c r="AH67" s="32"/>
      <c r="AI67" s="32" t="s">
        <v>28</v>
      </c>
      <c r="AJ67" s="32">
        <v>2</v>
      </c>
      <c r="AK67" s="32">
        <v>20210129</v>
      </c>
      <c r="AL67" s="32">
        <v>20210115</v>
      </c>
      <c r="AM67" s="32">
        <v>4175900</v>
      </c>
      <c r="AN67" s="32">
        <v>0</v>
      </c>
      <c r="AO67" s="32">
        <v>20220124</v>
      </c>
    </row>
    <row r="68" spans="1:41">
      <c r="A68" s="32">
        <v>800186901</v>
      </c>
      <c r="B68" s="32" t="s">
        <v>25</v>
      </c>
      <c r="C68" s="32" t="s">
        <v>18</v>
      </c>
      <c r="D68" s="32">
        <v>883</v>
      </c>
      <c r="E68" s="32" t="s">
        <v>18</v>
      </c>
      <c r="F68" s="32">
        <v>883</v>
      </c>
      <c r="G68" s="32">
        <v>1221655762</v>
      </c>
      <c r="H68" s="32" t="s">
        <v>195</v>
      </c>
      <c r="I68" s="32" t="s">
        <v>196</v>
      </c>
      <c r="J68" s="33">
        <v>44145</v>
      </c>
      <c r="K68" s="36">
        <v>156000</v>
      </c>
      <c r="L68" s="36">
        <v>22760</v>
      </c>
      <c r="M68" s="32" t="s">
        <v>31</v>
      </c>
      <c r="N68" s="32" t="s">
        <v>256</v>
      </c>
      <c r="O68" s="32">
        <v>0</v>
      </c>
      <c r="P68" s="32">
        <v>0</v>
      </c>
      <c r="Q68" s="32"/>
      <c r="R68" s="32" t="s">
        <v>27</v>
      </c>
      <c r="S68" s="36">
        <v>151500</v>
      </c>
      <c r="T68" s="36">
        <v>0</v>
      </c>
      <c r="U68" s="32"/>
      <c r="V68" s="36">
        <v>151500</v>
      </c>
      <c r="W68" s="36">
        <v>0</v>
      </c>
      <c r="X68" s="36">
        <v>2860</v>
      </c>
      <c r="Y68" s="36">
        <v>134340</v>
      </c>
      <c r="Z68" s="32">
        <v>2201005587</v>
      </c>
      <c r="AA68" s="33">
        <v>44235</v>
      </c>
      <c r="AB68" s="32">
        <v>65904086</v>
      </c>
      <c r="AC68" s="32">
        <v>202768532364622</v>
      </c>
      <c r="AD68" s="32"/>
      <c r="AE68" s="33">
        <v>44145</v>
      </c>
      <c r="AF68" s="32"/>
      <c r="AG68" s="32">
        <v>2</v>
      </c>
      <c r="AH68" s="32"/>
      <c r="AI68" s="32" t="s">
        <v>28</v>
      </c>
      <c r="AJ68" s="32">
        <v>2</v>
      </c>
      <c r="AK68" s="32">
        <v>20210129</v>
      </c>
      <c r="AL68" s="32">
        <v>20210115</v>
      </c>
      <c r="AM68" s="32">
        <v>151500</v>
      </c>
      <c r="AN68" s="32">
        <v>0</v>
      </c>
      <c r="AO68" s="32">
        <v>20220124</v>
      </c>
    </row>
    <row r="69" spans="1:41">
      <c r="A69" s="32">
        <v>800186901</v>
      </c>
      <c r="B69" s="32" t="s">
        <v>25</v>
      </c>
      <c r="C69" s="32" t="s">
        <v>18</v>
      </c>
      <c r="D69" s="32">
        <v>2339</v>
      </c>
      <c r="E69" s="32" t="s">
        <v>18</v>
      </c>
      <c r="F69" s="32">
        <v>2339</v>
      </c>
      <c r="G69" s="32">
        <v>1221721280</v>
      </c>
      <c r="H69" s="32" t="s">
        <v>197</v>
      </c>
      <c r="I69" s="32" t="s">
        <v>198</v>
      </c>
      <c r="J69" s="33">
        <v>44266</v>
      </c>
      <c r="K69" s="36">
        <v>182000</v>
      </c>
      <c r="L69" s="36">
        <v>54904</v>
      </c>
      <c r="M69" s="32" t="s">
        <v>31</v>
      </c>
      <c r="N69" s="32" t="s">
        <v>256</v>
      </c>
      <c r="O69" s="32">
        <v>0</v>
      </c>
      <c r="P69" s="32">
        <v>0</v>
      </c>
      <c r="Q69" s="32"/>
      <c r="R69" s="32" t="s">
        <v>27</v>
      </c>
      <c r="S69" s="36">
        <v>161000</v>
      </c>
      <c r="T69" s="36">
        <v>0</v>
      </c>
      <c r="U69" s="32"/>
      <c r="V69" s="36">
        <v>161000</v>
      </c>
      <c r="W69" s="36">
        <v>0</v>
      </c>
      <c r="X69" s="36">
        <v>20020</v>
      </c>
      <c r="Y69" s="36">
        <v>140980</v>
      </c>
      <c r="Z69" s="32">
        <v>4800048667</v>
      </c>
      <c r="AA69" s="33">
        <v>44384</v>
      </c>
      <c r="AB69" s="32">
        <v>238075</v>
      </c>
      <c r="AC69" s="32">
        <v>210183114543060</v>
      </c>
      <c r="AD69" s="32"/>
      <c r="AE69" s="33">
        <v>44266</v>
      </c>
      <c r="AF69" s="32"/>
      <c r="AG69" s="32">
        <v>2</v>
      </c>
      <c r="AH69" s="32"/>
      <c r="AI69" s="32" t="s">
        <v>28</v>
      </c>
      <c r="AJ69" s="32">
        <v>1</v>
      </c>
      <c r="AK69" s="32">
        <v>20210330</v>
      </c>
      <c r="AL69" s="32">
        <v>20210316</v>
      </c>
      <c r="AM69" s="32">
        <v>161000</v>
      </c>
      <c r="AN69" s="32">
        <v>0</v>
      </c>
      <c r="AO69" s="32">
        <v>20220124</v>
      </c>
    </row>
    <row r="70" spans="1:41">
      <c r="A70" s="32">
        <v>800186901</v>
      </c>
      <c r="B70" s="32" t="s">
        <v>25</v>
      </c>
      <c r="C70" s="32" t="s">
        <v>18</v>
      </c>
      <c r="D70" s="32">
        <v>2351</v>
      </c>
      <c r="E70" s="32" t="s">
        <v>18</v>
      </c>
      <c r="F70" s="32">
        <v>2351</v>
      </c>
      <c r="G70" s="32">
        <v>1221724959</v>
      </c>
      <c r="H70" s="32" t="s">
        <v>199</v>
      </c>
      <c r="I70" s="32" t="s">
        <v>200</v>
      </c>
      <c r="J70" s="33">
        <v>44266</v>
      </c>
      <c r="K70" s="36">
        <v>208000</v>
      </c>
      <c r="L70" s="36">
        <v>10422</v>
      </c>
      <c r="M70" s="32" t="s">
        <v>31</v>
      </c>
      <c r="N70" s="32" t="s">
        <v>256</v>
      </c>
      <c r="O70" s="32">
        <v>0</v>
      </c>
      <c r="P70" s="32">
        <v>0</v>
      </c>
      <c r="Q70" s="32"/>
      <c r="R70" s="32" t="s">
        <v>27</v>
      </c>
      <c r="S70" s="36">
        <v>202000</v>
      </c>
      <c r="T70" s="36">
        <v>0</v>
      </c>
      <c r="U70" s="32"/>
      <c r="V70" s="36">
        <v>202000</v>
      </c>
      <c r="W70" s="36">
        <v>0</v>
      </c>
      <c r="X70" s="36">
        <v>22880</v>
      </c>
      <c r="Y70" s="36">
        <v>179120</v>
      </c>
      <c r="Z70" s="32">
        <v>4800047635</v>
      </c>
      <c r="AA70" s="33">
        <v>44342</v>
      </c>
      <c r="AB70" s="32">
        <v>154043</v>
      </c>
      <c r="AC70" s="32">
        <v>210338532559085</v>
      </c>
      <c r="AD70" s="32"/>
      <c r="AE70" s="33">
        <v>44266</v>
      </c>
      <c r="AF70" s="32"/>
      <c r="AG70" s="32">
        <v>2</v>
      </c>
      <c r="AH70" s="32"/>
      <c r="AI70" s="32" t="s">
        <v>28</v>
      </c>
      <c r="AJ70" s="32">
        <v>1</v>
      </c>
      <c r="AK70" s="32">
        <v>20210330</v>
      </c>
      <c r="AL70" s="32">
        <v>20210316</v>
      </c>
      <c r="AM70" s="32">
        <v>202000</v>
      </c>
      <c r="AN70" s="32">
        <v>0</v>
      </c>
      <c r="AO70" s="32">
        <v>20220124</v>
      </c>
    </row>
    <row r="71" spans="1:41">
      <c r="A71" s="32">
        <v>800186901</v>
      </c>
      <c r="B71" s="32" t="s">
        <v>25</v>
      </c>
      <c r="C71" s="32" t="s">
        <v>18</v>
      </c>
      <c r="D71" s="32">
        <v>2732</v>
      </c>
      <c r="E71" s="32" t="s">
        <v>18</v>
      </c>
      <c r="F71" s="32">
        <v>2732</v>
      </c>
      <c r="G71" s="32">
        <v>1907764192</v>
      </c>
      <c r="H71" s="32" t="s">
        <v>201</v>
      </c>
      <c r="I71" s="32" t="s">
        <v>202</v>
      </c>
      <c r="J71" s="33">
        <v>44301</v>
      </c>
      <c r="K71" s="36">
        <v>1708512</v>
      </c>
      <c r="L71" s="36">
        <v>28377</v>
      </c>
      <c r="M71" s="32" t="s">
        <v>31</v>
      </c>
      <c r="N71" s="32" t="s">
        <v>256</v>
      </c>
      <c r="O71" s="32">
        <v>0</v>
      </c>
      <c r="P71" s="32">
        <v>0</v>
      </c>
      <c r="Q71" s="32"/>
      <c r="R71" s="32" t="s">
        <v>27</v>
      </c>
      <c r="S71" s="36">
        <v>1669412</v>
      </c>
      <c r="T71" s="36">
        <v>0</v>
      </c>
      <c r="U71" s="32"/>
      <c r="V71" s="36">
        <v>1669412</v>
      </c>
      <c r="W71" s="36">
        <v>0</v>
      </c>
      <c r="X71" s="36">
        <v>116296</v>
      </c>
      <c r="Y71" s="36">
        <v>915919</v>
      </c>
      <c r="Z71" s="32">
        <v>2201052485</v>
      </c>
      <c r="AA71" s="33">
        <v>44341</v>
      </c>
      <c r="AB71" s="32">
        <v>930857</v>
      </c>
      <c r="AC71" s="32">
        <v>210608532331502</v>
      </c>
      <c r="AD71" s="32"/>
      <c r="AE71" s="33">
        <v>44301</v>
      </c>
      <c r="AF71" s="32"/>
      <c r="AG71" s="32">
        <v>2</v>
      </c>
      <c r="AH71" s="32"/>
      <c r="AI71" s="32" t="s">
        <v>28</v>
      </c>
      <c r="AJ71" s="32">
        <v>2</v>
      </c>
      <c r="AK71" s="32">
        <v>20210531</v>
      </c>
      <c r="AL71" s="32">
        <v>20210515</v>
      </c>
      <c r="AM71" s="32">
        <v>1669412</v>
      </c>
      <c r="AN71" s="32">
        <v>0</v>
      </c>
      <c r="AO71" s="32">
        <v>20220124</v>
      </c>
    </row>
    <row r="72" spans="1:41">
      <c r="A72" s="32">
        <v>800186901</v>
      </c>
      <c r="B72" s="32" t="s">
        <v>25</v>
      </c>
      <c r="C72" s="32" t="s">
        <v>18</v>
      </c>
      <c r="D72" s="32">
        <v>2782</v>
      </c>
      <c r="E72" s="32" t="s">
        <v>18</v>
      </c>
      <c r="F72" s="32">
        <v>2782</v>
      </c>
      <c r="G72" s="32"/>
      <c r="H72" s="32" t="s">
        <v>203</v>
      </c>
      <c r="I72" s="32" t="s">
        <v>204</v>
      </c>
      <c r="J72" s="33">
        <v>44319</v>
      </c>
      <c r="K72" s="36">
        <v>240220</v>
      </c>
      <c r="L72" s="36">
        <v>1584</v>
      </c>
      <c r="M72" s="32" t="s">
        <v>31</v>
      </c>
      <c r="N72" s="32" t="s">
        <v>256</v>
      </c>
      <c r="O72" s="32">
        <v>0</v>
      </c>
      <c r="P72" s="32">
        <v>0</v>
      </c>
      <c r="Q72" s="32"/>
      <c r="R72" s="32" t="s">
        <v>27</v>
      </c>
      <c r="S72" s="36">
        <v>230120</v>
      </c>
      <c r="T72" s="36">
        <v>0</v>
      </c>
      <c r="U72" s="32"/>
      <c r="V72" s="36">
        <v>230120</v>
      </c>
      <c r="W72" s="36">
        <v>0</v>
      </c>
      <c r="X72" s="36"/>
      <c r="Y72" s="36">
        <v>205281.45</v>
      </c>
      <c r="Z72" s="32">
        <v>4800049231</v>
      </c>
      <c r="AA72" s="32" t="s">
        <v>254</v>
      </c>
      <c r="AB72" s="32"/>
      <c r="AC72" s="32">
        <v>210678552418333</v>
      </c>
      <c r="AD72" s="32"/>
      <c r="AE72" s="33">
        <v>44319</v>
      </c>
      <c r="AF72" s="32"/>
      <c r="AG72" s="32">
        <v>2</v>
      </c>
      <c r="AH72" s="32"/>
      <c r="AI72" s="32" t="s">
        <v>28</v>
      </c>
      <c r="AJ72" s="32">
        <v>1</v>
      </c>
      <c r="AK72" s="32">
        <v>20210530</v>
      </c>
      <c r="AL72" s="32">
        <v>20210507</v>
      </c>
      <c r="AM72" s="32">
        <v>230120</v>
      </c>
      <c r="AN72" s="32">
        <v>0</v>
      </c>
      <c r="AO72" s="32">
        <v>20220124</v>
      </c>
    </row>
    <row r="73" spans="1:41">
      <c r="A73" s="32">
        <v>800186901</v>
      </c>
      <c r="B73" s="32" t="s">
        <v>25</v>
      </c>
      <c r="C73" s="32" t="s">
        <v>18</v>
      </c>
      <c r="D73" s="32">
        <v>2783</v>
      </c>
      <c r="E73" s="32" t="s">
        <v>18</v>
      </c>
      <c r="F73" s="32">
        <v>2783</v>
      </c>
      <c r="G73" s="32"/>
      <c r="H73" s="32" t="s">
        <v>205</v>
      </c>
      <c r="I73" s="32" t="s">
        <v>206</v>
      </c>
      <c r="J73" s="33">
        <v>44319</v>
      </c>
      <c r="K73" s="36">
        <v>285000</v>
      </c>
      <c r="L73" s="36">
        <v>1881</v>
      </c>
      <c r="M73" s="32" t="s">
        <v>31</v>
      </c>
      <c r="N73" s="32" t="s">
        <v>256</v>
      </c>
      <c r="O73" s="32">
        <v>0</v>
      </c>
      <c r="P73" s="32">
        <v>0</v>
      </c>
      <c r="Q73" s="32"/>
      <c r="R73" s="32" t="s">
        <v>27</v>
      </c>
      <c r="S73" s="36">
        <v>247700</v>
      </c>
      <c r="T73" s="36">
        <v>0</v>
      </c>
      <c r="U73" s="32"/>
      <c r="V73" s="36">
        <v>247700</v>
      </c>
      <c r="W73" s="36">
        <v>0</v>
      </c>
      <c r="X73" s="36"/>
      <c r="Y73" s="36">
        <v>218231</v>
      </c>
      <c r="Z73" s="32">
        <v>4800049231</v>
      </c>
      <c r="AA73" s="32" t="s">
        <v>254</v>
      </c>
      <c r="AB73" s="32"/>
      <c r="AC73" s="32">
        <v>210713114575079</v>
      </c>
      <c r="AD73" s="32"/>
      <c r="AE73" s="33">
        <v>44319</v>
      </c>
      <c r="AF73" s="32"/>
      <c r="AG73" s="32">
        <v>2</v>
      </c>
      <c r="AH73" s="32"/>
      <c r="AI73" s="32" t="s">
        <v>28</v>
      </c>
      <c r="AJ73" s="32">
        <v>1</v>
      </c>
      <c r="AK73" s="32">
        <v>20210530</v>
      </c>
      <c r="AL73" s="32">
        <v>20210507</v>
      </c>
      <c r="AM73" s="32">
        <v>247700</v>
      </c>
      <c r="AN73" s="32">
        <v>0</v>
      </c>
      <c r="AO73" s="32">
        <v>20220124</v>
      </c>
    </row>
    <row r="74" spans="1:41">
      <c r="A74" s="32">
        <v>800186901</v>
      </c>
      <c r="B74" s="32" t="s">
        <v>25</v>
      </c>
      <c r="C74" s="32" t="s">
        <v>18</v>
      </c>
      <c r="D74" s="32">
        <v>2784</v>
      </c>
      <c r="E74" s="32" t="s">
        <v>18</v>
      </c>
      <c r="F74" s="32">
        <v>2784</v>
      </c>
      <c r="G74" s="32"/>
      <c r="H74" s="32" t="s">
        <v>207</v>
      </c>
      <c r="I74" s="32" t="s">
        <v>208</v>
      </c>
      <c r="J74" s="33">
        <v>44319</v>
      </c>
      <c r="K74" s="36">
        <v>3965000</v>
      </c>
      <c r="L74" s="36">
        <v>26169</v>
      </c>
      <c r="M74" s="32" t="s">
        <v>31</v>
      </c>
      <c r="N74" s="32" t="s">
        <v>256</v>
      </c>
      <c r="O74" s="32">
        <v>0</v>
      </c>
      <c r="P74" s="32">
        <v>0</v>
      </c>
      <c r="Q74" s="32"/>
      <c r="R74" s="32" t="s">
        <v>27</v>
      </c>
      <c r="S74" s="36">
        <v>3950000</v>
      </c>
      <c r="T74" s="36">
        <v>0</v>
      </c>
      <c r="U74" s="32"/>
      <c r="V74" s="36">
        <v>3950000</v>
      </c>
      <c r="W74" s="36">
        <v>0</v>
      </c>
      <c r="X74" s="36"/>
      <c r="Y74" s="36">
        <v>3540019</v>
      </c>
      <c r="Z74" s="32">
        <v>4800049231</v>
      </c>
      <c r="AA74" s="32" t="s">
        <v>254</v>
      </c>
      <c r="AB74" s="32"/>
      <c r="AC74" s="32">
        <v>210673080231151</v>
      </c>
      <c r="AD74" s="32"/>
      <c r="AE74" s="33">
        <v>44319</v>
      </c>
      <c r="AF74" s="32"/>
      <c r="AG74" s="32">
        <v>2</v>
      </c>
      <c r="AH74" s="32"/>
      <c r="AI74" s="32" t="s">
        <v>28</v>
      </c>
      <c r="AJ74" s="32">
        <v>1</v>
      </c>
      <c r="AK74" s="32">
        <v>20210530</v>
      </c>
      <c r="AL74" s="32">
        <v>20210507</v>
      </c>
      <c r="AM74" s="32">
        <v>3950000</v>
      </c>
      <c r="AN74" s="32">
        <v>0</v>
      </c>
      <c r="AO74" s="32">
        <v>20220124</v>
      </c>
    </row>
    <row r="75" spans="1:41">
      <c r="A75" s="32">
        <v>800186901</v>
      </c>
      <c r="B75" s="32" t="s">
        <v>25</v>
      </c>
      <c r="C75" s="32" t="s">
        <v>18</v>
      </c>
      <c r="D75" s="32">
        <v>2785</v>
      </c>
      <c r="E75" s="32" t="s">
        <v>18</v>
      </c>
      <c r="F75" s="32">
        <v>2785</v>
      </c>
      <c r="G75" s="32"/>
      <c r="H75" s="32" t="s">
        <v>209</v>
      </c>
      <c r="I75" s="32" t="s">
        <v>210</v>
      </c>
      <c r="J75" s="33">
        <v>44319</v>
      </c>
      <c r="K75" s="36">
        <v>576992</v>
      </c>
      <c r="L75" s="36">
        <v>1446</v>
      </c>
      <c r="M75" s="32" t="s">
        <v>31</v>
      </c>
      <c r="N75" s="32" t="s">
        <v>256</v>
      </c>
      <c r="O75" s="32">
        <v>0</v>
      </c>
      <c r="P75" s="32">
        <v>0</v>
      </c>
      <c r="Q75" s="32"/>
      <c r="R75" s="32" t="s">
        <v>27</v>
      </c>
      <c r="S75" s="36">
        <v>570492</v>
      </c>
      <c r="T75" s="36">
        <v>0</v>
      </c>
      <c r="U75" s="32"/>
      <c r="V75" s="36">
        <v>570492</v>
      </c>
      <c r="W75" s="36">
        <v>0</v>
      </c>
      <c r="X75" s="36"/>
      <c r="Y75" s="36">
        <v>508470.1</v>
      </c>
      <c r="Z75" s="32">
        <v>4800049231</v>
      </c>
      <c r="AA75" s="32" t="s">
        <v>254</v>
      </c>
      <c r="AB75" s="32"/>
      <c r="AC75" s="32">
        <v>210988517435180</v>
      </c>
      <c r="AD75" s="32"/>
      <c r="AE75" s="33">
        <v>44319</v>
      </c>
      <c r="AF75" s="32"/>
      <c r="AG75" s="32">
        <v>2</v>
      </c>
      <c r="AH75" s="32"/>
      <c r="AI75" s="32" t="s">
        <v>28</v>
      </c>
      <c r="AJ75" s="32">
        <v>1</v>
      </c>
      <c r="AK75" s="32">
        <v>20210530</v>
      </c>
      <c r="AL75" s="32">
        <v>20210507</v>
      </c>
      <c r="AM75" s="32">
        <v>570492</v>
      </c>
      <c r="AN75" s="32">
        <v>0</v>
      </c>
      <c r="AO75" s="32">
        <v>20220124</v>
      </c>
    </row>
    <row r="76" spans="1:41">
      <c r="A76" s="32">
        <v>800186901</v>
      </c>
      <c r="B76" s="32" t="s">
        <v>25</v>
      </c>
      <c r="C76" s="32" t="s">
        <v>18</v>
      </c>
      <c r="D76" s="32">
        <v>3036</v>
      </c>
      <c r="E76" s="32" t="s">
        <v>18</v>
      </c>
      <c r="F76" s="32">
        <v>3036</v>
      </c>
      <c r="G76" s="32"/>
      <c r="H76" s="32" t="s">
        <v>211</v>
      </c>
      <c r="I76" s="32" t="s">
        <v>212</v>
      </c>
      <c r="J76" s="33">
        <v>44327</v>
      </c>
      <c r="K76" s="36">
        <v>104000</v>
      </c>
      <c r="L76" s="36">
        <v>686</v>
      </c>
      <c r="M76" s="32" t="s">
        <v>31</v>
      </c>
      <c r="N76" s="32" t="s">
        <v>256</v>
      </c>
      <c r="O76" s="32">
        <v>0</v>
      </c>
      <c r="P76" s="32">
        <v>0</v>
      </c>
      <c r="Q76" s="32"/>
      <c r="R76" s="32" t="s">
        <v>27</v>
      </c>
      <c r="S76" s="36">
        <v>95000</v>
      </c>
      <c r="T76" s="36">
        <v>0</v>
      </c>
      <c r="U76" s="32"/>
      <c r="V76" s="36">
        <v>95000</v>
      </c>
      <c r="W76" s="36">
        <v>0</v>
      </c>
      <c r="X76" s="36"/>
      <c r="Y76" s="36">
        <v>84246.399999999994</v>
      </c>
      <c r="Z76" s="32">
        <v>4800049231</v>
      </c>
      <c r="AA76" s="32" t="s">
        <v>254</v>
      </c>
      <c r="AB76" s="32"/>
      <c r="AC76" s="32">
        <v>210603114394875</v>
      </c>
      <c r="AD76" s="32"/>
      <c r="AE76" s="33">
        <v>44327</v>
      </c>
      <c r="AF76" s="32"/>
      <c r="AG76" s="32">
        <v>2</v>
      </c>
      <c r="AH76" s="32"/>
      <c r="AI76" s="32" t="s">
        <v>28</v>
      </c>
      <c r="AJ76" s="32">
        <v>1</v>
      </c>
      <c r="AK76" s="32">
        <v>20210530</v>
      </c>
      <c r="AL76" s="32">
        <v>20210511</v>
      </c>
      <c r="AM76" s="32">
        <v>95000</v>
      </c>
      <c r="AN76" s="32">
        <v>0</v>
      </c>
      <c r="AO76" s="32">
        <v>20220124</v>
      </c>
    </row>
    <row r="77" spans="1:41">
      <c r="A77" s="32">
        <v>800186901</v>
      </c>
      <c r="B77" s="32" t="s">
        <v>25</v>
      </c>
      <c r="C77" s="32" t="s">
        <v>18</v>
      </c>
      <c r="D77" s="32">
        <v>3040</v>
      </c>
      <c r="E77" s="32" t="s">
        <v>18</v>
      </c>
      <c r="F77" s="32">
        <v>3040</v>
      </c>
      <c r="G77" s="32"/>
      <c r="H77" s="32" t="s">
        <v>213</v>
      </c>
      <c r="I77" s="32" t="s">
        <v>214</v>
      </c>
      <c r="J77" s="33">
        <v>44327</v>
      </c>
      <c r="K77" s="36">
        <v>6240000</v>
      </c>
      <c r="L77" s="36">
        <v>41184</v>
      </c>
      <c r="M77" s="32" t="s">
        <v>31</v>
      </c>
      <c r="N77" s="32" t="s">
        <v>256</v>
      </c>
      <c r="O77" s="32">
        <v>0</v>
      </c>
      <c r="P77" s="32">
        <v>0</v>
      </c>
      <c r="Q77" s="32"/>
      <c r="R77" s="32" t="s">
        <v>27</v>
      </c>
      <c r="S77" s="36">
        <v>6217500</v>
      </c>
      <c r="T77" s="36">
        <v>0</v>
      </c>
      <c r="U77" s="32"/>
      <c r="V77" s="36">
        <v>6217500</v>
      </c>
      <c r="W77" s="36">
        <v>0</v>
      </c>
      <c r="X77" s="36"/>
      <c r="Y77" s="36">
        <v>5572284</v>
      </c>
      <c r="Z77" s="32">
        <v>4800049232</v>
      </c>
      <c r="AA77" s="32" t="s">
        <v>254</v>
      </c>
      <c r="AB77" s="32"/>
      <c r="AC77" s="32">
        <v>210848544526140</v>
      </c>
      <c r="AD77" s="32"/>
      <c r="AE77" s="33">
        <v>44327</v>
      </c>
      <c r="AF77" s="32"/>
      <c r="AG77" s="32">
        <v>2</v>
      </c>
      <c r="AH77" s="32"/>
      <c r="AI77" s="32" t="s">
        <v>28</v>
      </c>
      <c r="AJ77" s="32">
        <v>1</v>
      </c>
      <c r="AK77" s="32">
        <v>20210530</v>
      </c>
      <c r="AL77" s="32">
        <v>20210511</v>
      </c>
      <c r="AM77" s="32">
        <v>6217500</v>
      </c>
      <c r="AN77" s="32">
        <v>0</v>
      </c>
      <c r="AO77" s="32">
        <v>20220124</v>
      </c>
    </row>
    <row r="78" spans="1:41">
      <c r="A78" s="32">
        <v>800186901</v>
      </c>
      <c r="B78" s="32" t="s">
        <v>25</v>
      </c>
      <c r="C78" s="32" t="s">
        <v>18</v>
      </c>
      <c r="D78" s="32">
        <v>3042</v>
      </c>
      <c r="E78" s="32" t="s">
        <v>18</v>
      </c>
      <c r="F78" s="32">
        <v>3042</v>
      </c>
      <c r="G78" s="32"/>
      <c r="H78" s="32" t="s">
        <v>215</v>
      </c>
      <c r="I78" s="32" t="s">
        <v>216</v>
      </c>
      <c r="J78" s="33">
        <v>44327</v>
      </c>
      <c r="K78" s="36">
        <v>225000</v>
      </c>
      <c r="L78" s="36">
        <v>58581</v>
      </c>
      <c r="M78" s="32" t="s">
        <v>31</v>
      </c>
      <c r="N78" s="32" t="s">
        <v>256</v>
      </c>
      <c r="O78" s="32">
        <v>0</v>
      </c>
      <c r="P78" s="32">
        <v>0</v>
      </c>
      <c r="Q78" s="32"/>
      <c r="R78" s="32" t="s">
        <v>27</v>
      </c>
      <c r="S78" s="36">
        <v>216400</v>
      </c>
      <c r="T78" s="36">
        <v>0</v>
      </c>
      <c r="U78" s="32"/>
      <c r="V78" s="36">
        <v>216400</v>
      </c>
      <c r="W78" s="36">
        <v>0</v>
      </c>
      <c r="X78" s="36"/>
      <c r="Y78" s="36">
        <v>193135</v>
      </c>
      <c r="Z78" s="32">
        <v>4800049232</v>
      </c>
      <c r="AA78" s="32" t="s">
        <v>254</v>
      </c>
      <c r="AB78" s="32"/>
      <c r="AC78" s="32">
        <v>210698549529437</v>
      </c>
      <c r="AD78" s="32"/>
      <c r="AE78" s="33">
        <v>44327</v>
      </c>
      <c r="AF78" s="32"/>
      <c r="AG78" s="32">
        <v>2</v>
      </c>
      <c r="AH78" s="32"/>
      <c r="AI78" s="32" t="s">
        <v>28</v>
      </c>
      <c r="AJ78" s="32">
        <v>1</v>
      </c>
      <c r="AK78" s="32">
        <v>20210530</v>
      </c>
      <c r="AL78" s="32">
        <v>20210511</v>
      </c>
      <c r="AM78" s="32">
        <v>216400</v>
      </c>
      <c r="AN78" s="32">
        <v>0</v>
      </c>
      <c r="AO78" s="32">
        <v>20220124</v>
      </c>
    </row>
    <row r="79" spans="1:41">
      <c r="A79" s="32">
        <v>800186901</v>
      </c>
      <c r="B79" s="32" t="s">
        <v>25</v>
      </c>
      <c r="C79" s="32" t="s">
        <v>18</v>
      </c>
      <c r="D79" s="32">
        <v>3044</v>
      </c>
      <c r="E79" s="32" t="s">
        <v>18</v>
      </c>
      <c r="F79" s="32">
        <v>3044</v>
      </c>
      <c r="G79" s="32"/>
      <c r="H79" s="32" t="s">
        <v>217</v>
      </c>
      <c r="I79" s="32" t="s">
        <v>218</v>
      </c>
      <c r="J79" s="33">
        <v>44327</v>
      </c>
      <c r="K79" s="36">
        <v>332072</v>
      </c>
      <c r="L79" s="36">
        <v>2192</v>
      </c>
      <c r="M79" s="32" t="s">
        <v>31</v>
      </c>
      <c r="N79" s="32" t="s">
        <v>256</v>
      </c>
      <c r="O79" s="32">
        <v>0</v>
      </c>
      <c r="P79" s="32">
        <v>0</v>
      </c>
      <c r="Q79" s="32"/>
      <c r="R79" s="32" t="s">
        <v>27</v>
      </c>
      <c r="S79" s="36">
        <v>319072</v>
      </c>
      <c r="T79" s="36">
        <v>0</v>
      </c>
      <c r="U79" s="32"/>
      <c r="V79" s="36">
        <v>319072</v>
      </c>
      <c r="W79" s="36">
        <v>0</v>
      </c>
      <c r="X79" s="36"/>
      <c r="Y79" s="36">
        <v>284735.68</v>
      </c>
      <c r="Z79" s="32">
        <v>4800049232</v>
      </c>
      <c r="AA79" s="32" t="s">
        <v>254</v>
      </c>
      <c r="AB79" s="32"/>
      <c r="AC79" s="32">
        <v>210728495583321</v>
      </c>
      <c r="AD79" s="32"/>
      <c r="AE79" s="33">
        <v>44327</v>
      </c>
      <c r="AF79" s="32"/>
      <c r="AG79" s="32">
        <v>2</v>
      </c>
      <c r="AH79" s="32"/>
      <c r="AI79" s="32" t="s">
        <v>28</v>
      </c>
      <c r="AJ79" s="32">
        <v>1</v>
      </c>
      <c r="AK79" s="32">
        <v>20210530</v>
      </c>
      <c r="AL79" s="32">
        <v>20210511</v>
      </c>
      <c r="AM79" s="32">
        <v>319072</v>
      </c>
      <c r="AN79" s="32">
        <v>0</v>
      </c>
      <c r="AO79" s="32">
        <v>20220124</v>
      </c>
    </row>
    <row r="80" spans="1:41" hidden="1">
      <c r="A80" s="32">
        <v>800186901</v>
      </c>
      <c r="B80" s="32" t="s">
        <v>25</v>
      </c>
      <c r="C80" s="32" t="s">
        <v>18</v>
      </c>
      <c r="D80" s="32">
        <v>3970</v>
      </c>
      <c r="E80" s="32" t="s">
        <v>18</v>
      </c>
      <c r="F80" s="32">
        <v>3970</v>
      </c>
      <c r="G80" s="32"/>
      <c r="H80" s="32" t="s">
        <v>219</v>
      </c>
      <c r="I80" s="32" t="s">
        <v>220</v>
      </c>
      <c r="J80" s="33">
        <v>44421</v>
      </c>
      <c r="K80" s="36">
        <v>475384</v>
      </c>
      <c r="L80" s="36">
        <v>416591</v>
      </c>
      <c r="M80" s="32" t="s">
        <v>31</v>
      </c>
      <c r="N80" s="32" t="s">
        <v>257</v>
      </c>
      <c r="O80" s="36">
        <v>413454</v>
      </c>
      <c r="P80" s="32">
        <v>1221865294</v>
      </c>
      <c r="Q80" s="32"/>
      <c r="R80" s="32" t="s">
        <v>27</v>
      </c>
      <c r="S80" s="36">
        <v>468884</v>
      </c>
      <c r="T80" s="36">
        <v>0</v>
      </c>
      <c r="U80" s="32"/>
      <c r="V80" s="36">
        <v>468884</v>
      </c>
      <c r="W80" s="36">
        <v>0</v>
      </c>
      <c r="X80" s="36"/>
      <c r="Y80" s="32">
        <v>0</v>
      </c>
      <c r="Z80" s="32">
        <v>0</v>
      </c>
      <c r="AA80" s="32">
        <v>0</v>
      </c>
      <c r="AB80" s="32"/>
      <c r="AC80" s="32">
        <v>211808495600149</v>
      </c>
      <c r="AD80" s="32"/>
      <c r="AE80" s="33">
        <v>44421</v>
      </c>
      <c r="AF80" s="32"/>
      <c r="AG80" s="32">
        <v>2</v>
      </c>
      <c r="AH80" s="32"/>
      <c r="AI80" s="32" t="s">
        <v>28</v>
      </c>
      <c r="AJ80" s="32">
        <v>1</v>
      </c>
      <c r="AK80" s="32">
        <v>20210930</v>
      </c>
      <c r="AL80" s="32">
        <v>20210920</v>
      </c>
      <c r="AM80" s="32">
        <v>468884</v>
      </c>
      <c r="AN80" s="32">
        <v>0</v>
      </c>
      <c r="AO80" s="32">
        <v>20220124</v>
      </c>
    </row>
    <row r="81" spans="1:41" hidden="1">
      <c r="A81" s="32">
        <v>800186901</v>
      </c>
      <c r="B81" s="32" t="s">
        <v>25</v>
      </c>
      <c r="C81" s="32" t="s">
        <v>18</v>
      </c>
      <c r="D81" s="32">
        <v>3974</v>
      </c>
      <c r="E81" s="32" t="s">
        <v>18</v>
      </c>
      <c r="F81" s="32">
        <v>3974</v>
      </c>
      <c r="G81" s="32"/>
      <c r="H81" s="32" t="s">
        <v>221</v>
      </c>
      <c r="I81" s="32" t="s">
        <v>222</v>
      </c>
      <c r="J81" s="33">
        <v>44421</v>
      </c>
      <c r="K81" s="36">
        <v>286000</v>
      </c>
      <c r="L81" s="36">
        <v>241040</v>
      </c>
      <c r="M81" s="32" t="s">
        <v>31</v>
      </c>
      <c r="N81" s="32" t="s">
        <v>257</v>
      </c>
      <c r="O81" s="36">
        <v>216184</v>
      </c>
      <c r="P81" s="32">
        <v>1221865291</v>
      </c>
      <c r="Q81" s="32"/>
      <c r="R81" s="32" t="s">
        <v>27</v>
      </c>
      <c r="S81" s="36">
        <v>272500</v>
      </c>
      <c r="T81" s="36">
        <v>0</v>
      </c>
      <c r="U81" s="32"/>
      <c r="V81" s="36">
        <v>272500</v>
      </c>
      <c r="W81" s="36">
        <v>0</v>
      </c>
      <c r="X81" s="36"/>
      <c r="Y81" s="32">
        <v>0</v>
      </c>
      <c r="Z81" s="32">
        <v>0</v>
      </c>
      <c r="AA81" s="32">
        <v>0</v>
      </c>
      <c r="AB81" s="32"/>
      <c r="AC81" s="32">
        <v>210958516540488</v>
      </c>
      <c r="AD81" s="32"/>
      <c r="AE81" s="33">
        <v>44421</v>
      </c>
      <c r="AF81" s="32"/>
      <c r="AG81" s="32">
        <v>2</v>
      </c>
      <c r="AH81" s="32"/>
      <c r="AI81" s="32" t="s">
        <v>28</v>
      </c>
      <c r="AJ81" s="32">
        <v>2</v>
      </c>
      <c r="AK81" s="32">
        <v>20211203</v>
      </c>
      <c r="AL81" s="32">
        <v>20211120</v>
      </c>
      <c r="AM81" s="32">
        <v>272500</v>
      </c>
      <c r="AN81" s="32">
        <v>0</v>
      </c>
      <c r="AO81" s="32">
        <v>20220124</v>
      </c>
    </row>
    <row r="82" spans="1:41" hidden="1">
      <c r="A82" s="32">
        <v>800186901</v>
      </c>
      <c r="B82" s="32" t="s">
        <v>25</v>
      </c>
      <c r="C82" s="32" t="s">
        <v>18</v>
      </c>
      <c r="D82" s="32">
        <v>3981</v>
      </c>
      <c r="E82" s="32" t="s">
        <v>18</v>
      </c>
      <c r="F82" s="32">
        <v>3981</v>
      </c>
      <c r="G82" s="32"/>
      <c r="H82" s="32" t="s">
        <v>223</v>
      </c>
      <c r="I82" s="32" t="s">
        <v>224</v>
      </c>
      <c r="J82" s="33">
        <v>44421</v>
      </c>
      <c r="K82" s="36">
        <v>5460000</v>
      </c>
      <c r="L82" s="36">
        <v>4840700</v>
      </c>
      <c r="M82" s="32" t="s">
        <v>31</v>
      </c>
      <c r="N82" s="32" t="s">
        <v>257</v>
      </c>
      <c r="O82" s="36">
        <v>4804664</v>
      </c>
      <c r="P82" s="32">
        <v>1221865293</v>
      </c>
      <c r="Q82" s="32"/>
      <c r="R82" s="32" t="s">
        <v>27</v>
      </c>
      <c r="S82" s="36">
        <v>5441300</v>
      </c>
      <c r="T82" s="36">
        <v>0</v>
      </c>
      <c r="U82" s="32"/>
      <c r="V82" s="36">
        <v>5441300</v>
      </c>
      <c r="W82" s="36">
        <v>0</v>
      </c>
      <c r="X82" s="36"/>
      <c r="Y82" s="32">
        <v>0</v>
      </c>
      <c r="Z82" s="32">
        <v>0</v>
      </c>
      <c r="AA82" s="32">
        <v>0</v>
      </c>
      <c r="AB82" s="32"/>
      <c r="AC82" s="32">
        <v>211623080345563</v>
      </c>
      <c r="AD82" s="32"/>
      <c r="AE82" s="33">
        <v>44421</v>
      </c>
      <c r="AF82" s="32"/>
      <c r="AG82" s="32">
        <v>2</v>
      </c>
      <c r="AH82" s="32"/>
      <c r="AI82" s="32" t="s">
        <v>28</v>
      </c>
      <c r="AJ82" s="32">
        <v>1</v>
      </c>
      <c r="AK82" s="32">
        <v>20210930</v>
      </c>
      <c r="AL82" s="32">
        <v>20210920</v>
      </c>
      <c r="AM82" s="32">
        <v>5441300</v>
      </c>
      <c r="AN82" s="32">
        <v>0</v>
      </c>
      <c r="AO82" s="32">
        <v>20220124</v>
      </c>
    </row>
    <row r="83" spans="1:41" hidden="1">
      <c r="A83" s="32">
        <v>800186901</v>
      </c>
      <c r="B83" s="32" t="s">
        <v>25</v>
      </c>
      <c r="C83" s="32" t="s">
        <v>18</v>
      </c>
      <c r="D83" s="32">
        <v>3982</v>
      </c>
      <c r="E83" s="32" t="s">
        <v>18</v>
      </c>
      <c r="F83" s="32">
        <v>3982</v>
      </c>
      <c r="G83" s="32"/>
      <c r="H83" s="32" t="s">
        <v>225</v>
      </c>
      <c r="I83" s="32" t="s">
        <v>226</v>
      </c>
      <c r="J83" s="33">
        <v>44421</v>
      </c>
      <c r="K83" s="36">
        <v>515000</v>
      </c>
      <c r="L83" s="36">
        <v>437650</v>
      </c>
      <c r="M83" s="32" t="s">
        <v>31</v>
      </c>
      <c r="N83" s="32" t="s">
        <v>257</v>
      </c>
      <c r="O83" s="36">
        <v>434251</v>
      </c>
      <c r="P83" s="32">
        <v>1221865299</v>
      </c>
      <c r="Q83" s="32"/>
      <c r="R83" s="32" t="s">
        <v>27</v>
      </c>
      <c r="S83" s="36">
        <v>494300</v>
      </c>
      <c r="T83" s="36">
        <v>0</v>
      </c>
      <c r="U83" s="32"/>
      <c r="V83" s="36">
        <v>494300</v>
      </c>
      <c r="W83" s="36">
        <v>0</v>
      </c>
      <c r="X83" s="36"/>
      <c r="Y83" s="32">
        <v>0</v>
      </c>
      <c r="Z83" s="32">
        <v>0</v>
      </c>
      <c r="AA83" s="32">
        <v>0</v>
      </c>
      <c r="AB83" s="32"/>
      <c r="AC83" s="32">
        <v>211723114360836</v>
      </c>
      <c r="AD83" s="32"/>
      <c r="AE83" s="33">
        <v>44421</v>
      </c>
      <c r="AF83" s="32"/>
      <c r="AG83" s="32">
        <v>2</v>
      </c>
      <c r="AH83" s="32"/>
      <c r="AI83" s="32" t="s">
        <v>28</v>
      </c>
      <c r="AJ83" s="32">
        <v>1</v>
      </c>
      <c r="AK83" s="32">
        <v>20210930</v>
      </c>
      <c r="AL83" s="32">
        <v>20210920</v>
      </c>
      <c r="AM83" s="32">
        <v>494300</v>
      </c>
      <c r="AN83" s="32">
        <v>0</v>
      </c>
      <c r="AO83" s="32">
        <v>20220124</v>
      </c>
    </row>
    <row r="84" spans="1:41" hidden="1">
      <c r="A84" s="32">
        <v>800186901</v>
      </c>
      <c r="B84" s="32" t="s">
        <v>25</v>
      </c>
      <c r="C84" s="32" t="s">
        <v>18</v>
      </c>
      <c r="D84" s="32">
        <v>3987</v>
      </c>
      <c r="E84" s="32" t="s">
        <v>18</v>
      </c>
      <c r="F84" s="32">
        <v>3987</v>
      </c>
      <c r="G84" s="32"/>
      <c r="H84" s="32" t="s">
        <v>227</v>
      </c>
      <c r="I84" s="32" t="s">
        <v>228</v>
      </c>
      <c r="J84" s="33">
        <v>44421</v>
      </c>
      <c r="K84" s="36">
        <v>104000</v>
      </c>
      <c r="L84" s="36">
        <v>88060</v>
      </c>
      <c r="M84" s="32" t="s">
        <v>31</v>
      </c>
      <c r="N84" s="32" t="s">
        <v>257</v>
      </c>
      <c r="O84" s="36">
        <v>87374</v>
      </c>
      <c r="P84" s="32">
        <v>1221865300</v>
      </c>
      <c r="Q84" s="32"/>
      <c r="R84" s="32" t="s">
        <v>27</v>
      </c>
      <c r="S84" s="36">
        <v>99500</v>
      </c>
      <c r="T84" s="36">
        <v>0</v>
      </c>
      <c r="U84" s="32"/>
      <c r="V84" s="36">
        <v>99500</v>
      </c>
      <c r="W84" s="36">
        <v>0</v>
      </c>
      <c r="X84" s="36"/>
      <c r="Y84" s="32">
        <v>0</v>
      </c>
      <c r="Z84" s="32">
        <v>0</v>
      </c>
      <c r="AA84" s="32">
        <v>0</v>
      </c>
      <c r="AB84" s="32"/>
      <c r="AC84" s="32">
        <v>211898532573628</v>
      </c>
      <c r="AD84" s="32"/>
      <c r="AE84" s="33">
        <v>44421</v>
      </c>
      <c r="AF84" s="32"/>
      <c r="AG84" s="32">
        <v>2</v>
      </c>
      <c r="AH84" s="32"/>
      <c r="AI84" s="32" t="s">
        <v>28</v>
      </c>
      <c r="AJ84" s="32">
        <v>1</v>
      </c>
      <c r="AK84" s="32">
        <v>20210930</v>
      </c>
      <c r="AL84" s="32">
        <v>20210920</v>
      </c>
      <c r="AM84" s="32">
        <v>99500</v>
      </c>
      <c r="AN84" s="32">
        <v>0</v>
      </c>
      <c r="AO84" s="32">
        <v>20220124</v>
      </c>
    </row>
    <row r="85" spans="1:41" hidden="1">
      <c r="A85" s="32">
        <v>800186901</v>
      </c>
      <c r="B85" s="32" t="s">
        <v>25</v>
      </c>
      <c r="C85" s="32" t="s">
        <v>18</v>
      </c>
      <c r="D85" s="32">
        <v>4253</v>
      </c>
      <c r="E85" s="32" t="s">
        <v>18</v>
      </c>
      <c r="F85" s="32">
        <v>4253</v>
      </c>
      <c r="G85" s="32"/>
      <c r="H85" s="32" t="s">
        <v>229</v>
      </c>
      <c r="I85" s="32" t="s">
        <v>230</v>
      </c>
      <c r="J85" s="33">
        <v>44453</v>
      </c>
      <c r="K85" s="36">
        <v>78000</v>
      </c>
      <c r="L85" s="36">
        <v>66420</v>
      </c>
      <c r="M85" s="32" t="s">
        <v>31</v>
      </c>
      <c r="N85" s="32" t="s">
        <v>257</v>
      </c>
      <c r="O85" s="36">
        <v>65905</v>
      </c>
      <c r="P85" s="32">
        <v>1221865296</v>
      </c>
      <c r="Q85" s="32"/>
      <c r="R85" s="32" t="s">
        <v>27</v>
      </c>
      <c r="S85" s="36">
        <v>75000</v>
      </c>
      <c r="T85" s="36">
        <v>0</v>
      </c>
      <c r="U85" s="32"/>
      <c r="V85" s="36">
        <v>75000</v>
      </c>
      <c r="W85" s="36">
        <v>0</v>
      </c>
      <c r="X85" s="36"/>
      <c r="Y85" s="32">
        <v>0</v>
      </c>
      <c r="Z85" s="32">
        <v>0</v>
      </c>
      <c r="AA85" s="32">
        <v>0</v>
      </c>
      <c r="AB85" s="32"/>
      <c r="AC85" s="32">
        <v>212223318245974</v>
      </c>
      <c r="AD85" s="32"/>
      <c r="AE85" s="33">
        <v>44453</v>
      </c>
      <c r="AF85" s="32"/>
      <c r="AG85" s="32">
        <v>2</v>
      </c>
      <c r="AH85" s="32"/>
      <c r="AI85" s="32" t="s">
        <v>28</v>
      </c>
      <c r="AJ85" s="32">
        <v>1</v>
      </c>
      <c r="AK85" s="32">
        <v>20210930</v>
      </c>
      <c r="AL85" s="32">
        <v>20210919</v>
      </c>
      <c r="AM85" s="32">
        <v>75000</v>
      </c>
      <c r="AN85" s="32">
        <v>0</v>
      </c>
      <c r="AO85" s="32">
        <v>20220124</v>
      </c>
    </row>
    <row r="86" spans="1:41" hidden="1">
      <c r="A86" s="32">
        <v>800186901</v>
      </c>
      <c r="B86" s="32" t="s">
        <v>25</v>
      </c>
      <c r="C86" s="32" t="s">
        <v>18</v>
      </c>
      <c r="D86" s="32">
        <v>4255</v>
      </c>
      <c r="E86" s="32" t="s">
        <v>18</v>
      </c>
      <c r="F86" s="32">
        <v>4255</v>
      </c>
      <c r="G86" s="32"/>
      <c r="H86" s="32" t="s">
        <v>231</v>
      </c>
      <c r="I86" s="32" t="s">
        <v>232</v>
      </c>
      <c r="J86" s="33">
        <v>44453</v>
      </c>
      <c r="K86" s="36">
        <v>65000</v>
      </c>
      <c r="L86" s="36">
        <v>46450</v>
      </c>
      <c r="M86" s="32" t="s">
        <v>31</v>
      </c>
      <c r="N86" s="32" t="s">
        <v>257</v>
      </c>
      <c r="O86" s="36">
        <v>46021</v>
      </c>
      <c r="P86" s="32">
        <v>1221865297</v>
      </c>
      <c r="Q86" s="32"/>
      <c r="R86" s="32" t="s">
        <v>27</v>
      </c>
      <c r="S86" s="36">
        <v>53600</v>
      </c>
      <c r="T86" s="36">
        <v>0</v>
      </c>
      <c r="U86" s="32"/>
      <c r="V86" s="36">
        <v>53600</v>
      </c>
      <c r="W86" s="36">
        <v>0</v>
      </c>
      <c r="X86" s="36"/>
      <c r="Y86" s="32">
        <v>0</v>
      </c>
      <c r="Z86" s="32">
        <v>0</v>
      </c>
      <c r="AA86" s="32">
        <v>0</v>
      </c>
      <c r="AB86" s="32"/>
      <c r="AC86" s="32">
        <v>212173318323295</v>
      </c>
      <c r="AD86" s="32"/>
      <c r="AE86" s="33">
        <v>44453</v>
      </c>
      <c r="AF86" s="32"/>
      <c r="AG86" s="32">
        <v>2</v>
      </c>
      <c r="AH86" s="32"/>
      <c r="AI86" s="32" t="s">
        <v>28</v>
      </c>
      <c r="AJ86" s="32">
        <v>1</v>
      </c>
      <c r="AK86" s="32">
        <v>20210930</v>
      </c>
      <c r="AL86" s="32">
        <v>20210919</v>
      </c>
      <c r="AM86" s="32">
        <v>53600</v>
      </c>
      <c r="AN86" s="32">
        <v>0</v>
      </c>
      <c r="AO86" s="32">
        <v>20220124</v>
      </c>
    </row>
    <row r="87" spans="1:41" hidden="1">
      <c r="A87" s="32">
        <v>800186901</v>
      </c>
      <c r="B87" s="32" t="s">
        <v>25</v>
      </c>
      <c r="C87" s="32" t="s">
        <v>18</v>
      </c>
      <c r="D87" s="32">
        <v>4268</v>
      </c>
      <c r="E87" s="32" t="s">
        <v>18</v>
      </c>
      <c r="F87" s="32">
        <v>4268</v>
      </c>
      <c r="G87" s="32"/>
      <c r="H87" s="32" t="s">
        <v>233</v>
      </c>
      <c r="I87" s="32" t="s">
        <v>234</v>
      </c>
      <c r="J87" s="33">
        <v>44453</v>
      </c>
      <c r="K87" s="36">
        <v>416000</v>
      </c>
      <c r="L87" s="36">
        <v>362740</v>
      </c>
      <c r="M87" s="32" t="s">
        <v>31</v>
      </c>
      <c r="N87" s="32" t="s">
        <v>257</v>
      </c>
      <c r="O87" s="36">
        <v>359994</v>
      </c>
      <c r="P87" s="32">
        <v>1221865289</v>
      </c>
      <c r="Q87" s="32"/>
      <c r="R87" s="32" t="s">
        <v>27</v>
      </c>
      <c r="S87" s="36">
        <v>408500</v>
      </c>
      <c r="T87" s="36">
        <v>0</v>
      </c>
      <c r="U87" s="32"/>
      <c r="V87" s="36">
        <v>408500</v>
      </c>
      <c r="W87" s="36">
        <v>0</v>
      </c>
      <c r="X87" s="36"/>
      <c r="Y87" s="32">
        <v>0</v>
      </c>
      <c r="Z87" s="32">
        <v>0</v>
      </c>
      <c r="AA87" s="32">
        <v>0</v>
      </c>
      <c r="AB87" s="32"/>
      <c r="AC87" s="32">
        <v>211448516525534</v>
      </c>
      <c r="AD87" s="32"/>
      <c r="AE87" s="33">
        <v>44453</v>
      </c>
      <c r="AF87" s="32"/>
      <c r="AG87" s="32">
        <v>2</v>
      </c>
      <c r="AH87" s="32"/>
      <c r="AI87" s="32" t="s">
        <v>28</v>
      </c>
      <c r="AJ87" s="32">
        <v>1</v>
      </c>
      <c r="AK87" s="32">
        <v>20210930</v>
      </c>
      <c r="AL87" s="32">
        <v>20210919</v>
      </c>
      <c r="AM87" s="32">
        <v>408500</v>
      </c>
      <c r="AN87" s="32">
        <v>0</v>
      </c>
      <c r="AO87" s="32">
        <v>20220124</v>
      </c>
    </row>
    <row r="88" spans="1:41" hidden="1">
      <c r="A88" s="32">
        <v>800186901</v>
      </c>
      <c r="B88" s="32" t="s">
        <v>25</v>
      </c>
      <c r="C88" s="32" t="s">
        <v>18</v>
      </c>
      <c r="D88" s="32">
        <v>4275</v>
      </c>
      <c r="E88" s="32" t="s">
        <v>18</v>
      </c>
      <c r="F88" s="32">
        <v>4275</v>
      </c>
      <c r="G88" s="32"/>
      <c r="H88" s="32" t="s">
        <v>235</v>
      </c>
      <c r="I88" s="32" t="s">
        <v>236</v>
      </c>
      <c r="J88" s="33">
        <v>44453</v>
      </c>
      <c r="K88" s="36">
        <v>795000</v>
      </c>
      <c r="L88" s="36">
        <v>650050</v>
      </c>
      <c r="M88" s="32" t="s">
        <v>31</v>
      </c>
      <c r="N88" s="32" t="s">
        <v>257</v>
      </c>
      <c r="O88" s="36">
        <v>644803</v>
      </c>
      <c r="P88" s="32">
        <v>1221865290</v>
      </c>
      <c r="Q88" s="32"/>
      <c r="R88" s="32" t="s">
        <v>27</v>
      </c>
      <c r="S88" s="36">
        <v>737500</v>
      </c>
      <c r="T88" s="36">
        <v>0</v>
      </c>
      <c r="U88" s="32"/>
      <c r="V88" s="36">
        <v>737500</v>
      </c>
      <c r="W88" s="36">
        <v>0</v>
      </c>
      <c r="X88" s="36"/>
      <c r="Y88" s="32">
        <v>0</v>
      </c>
      <c r="Z88" s="32">
        <v>0</v>
      </c>
      <c r="AA88" s="32">
        <v>0</v>
      </c>
      <c r="AB88" s="32"/>
      <c r="AC88" s="32">
        <v>211133114532745</v>
      </c>
      <c r="AD88" s="32"/>
      <c r="AE88" s="33">
        <v>44453</v>
      </c>
      <c r="AF88" s="32"/>
      <c r="AG88" s="32">
        <v>2</v>
      </c>
      <c r="AH88" s="32"/>
      <c r="AI88" s="32" t="s">
        <v>28</v>
      </c>
      <c r="AJ88" s="32">
        <v>1</v>
      </c>
      <c r="AK88" s="32">
        <v>20210930</v>
      </c>
      <c r="AL88" s="32">
        <v>20210919</v>
      </c>
      <c r="AM88" s="32">
        <v>737500</v>
      </c>
      <c r="AN88" s="32">
        <v>0</v>
      </c>
      <c r="AO88" s="32">
        <v>20220124</v>
      </c>
    </row>
    <row r="89" spans="1:41" hidden="1">
      <c r="A89" s="32">
        <v>800186901</v>
      </c>
      <c r="B89" s="32" t="s">
        <v>25</v>
      </c>
      <c r="C89" s="32" t="s">
        <v>18</v>
      </c>
      <c r="D89" s="32">
        <v>4276</v>
      </c>
      <c r="E89" s="32" t="s">
        <v>18</v>
      </c>
      <c r="F89" s="32">
        <v>4276</v>
      </c>
      <c r="G89" s="32"/>
      <c r="H89" s="32" t="s">
        <v>237</v>
      </c>
      <c r="I89" s="32" t="s">
        <v>238</v>
      </c>
      <c r="J89" s="33">
        <v>44453</v>
      </c>
      <c r="K89" s="36">
        <v>75000</v>
      </c>
      <c r="L89" s="36">
        <v>59250</v>
      </c>
      <c r="M89" s="32" t="s">
        <v>31</v>
      </c>
      <c r="N89" s="32" t="s">
        <v>257</v>
      </c>
      <c r="O89" s="36">
        <v>58755</v>
      </c>
      <c r="P89" s="32">
        <v>1221800550</v>
      </c>
      <c r="Q89" s="32"/>
      <c r="R89" s="32" t="s">
        <v>27</v>
      </c>
      <c r="S89" s="36">
        <v>67500</v>
      </c>
      <c r="T89" s="36">
        <v>0</v>
      </c>
      <c r="U89" s="32"/>
      <c r="V89" s="36">
        <v>67500</v>
      </c>
      <c r="W89" s="36">
        <v>0</v>
      </c>
      <c r="X89" s="36"/>
      <c r="Y89" s="32">
        <v>0</v>
      </c>
      <c r="Z89" s="32">
        <v>0</v>
      </c>
      <c r="AA89" s="32">
        <v>0</v>
      </c>
      <c r="AB89" s="32"/>
      <c r="AC89" s="32">
        <v>211448516641897</v>
      </c>
      <c r="AD89" s="32"/>
      <c r="AE89" s="33">
        <v>44453</v>
      </c>
      <c r="AF89" s="32"/>
      <c r="AG89" s="32">
        <v>2</v>
      </c>
      <c r="AH89" s="32"/>
      <c r="AI89" s="32" t="s">
        <v>28</v>
      </c>
      <c r="AJ89" s="32">
        <v>1</v>
      </c>
      <c r="AK89" s="32">
        <v>20210930</v>
      </c>
      <c r="AL89" s="32">
        <v>20210922</v>
      </c>
      <c r="AM89" s="32">
        <v>67500</v>
      </c>
      <c r="AN89" s="32">
        <v>0</v>
      </c>
      <c r="AO89" s="32">
        <v>20220124</v>
      </c>
    </row>
    <row r="90" spans="1:41" hidden="1">
      <c r="A90" s="32">
        <v>800186901</v>
      </c>
      <c r="B90" s="32" t="s">
        <v>25</v>
      </c>
      <c r="C90" s="32" t="s">
        <v>18</v>
      </c>
      <c r="D90" s="32">
        <v>4279</v>
      </c>
      <c r="E90" s="32" t="s">
        <v>18</v>
      </c>
      <c r="F90" s="32">
        <v>4279</v>
      </c>
      <c r="G90" s="32"/>
      <c r="H90" s="32" t="s">
        <v>239</v>
      </c>
      <c r="I90" s="32" t="s">
        <v>240</v>
      </c>
      <c r="J90" s="33">
        <v>44453</v>
      </c>
      <c r="K90" s="36">
        <v>532440</v>
      </c>
      <c r="L90" s="36">
        <v>466371</v>
      </c>
      <c r="M90" s="32" t="s">
        <v>31</v>
      </c>
      <c r="N90" s="32" t="s">
        <v>257</v>
      </c>
      <c r="O90" s="36">
        <v>462858</v>
      </c>
      <c r="P90" s="32">
        <v>1221865303</v>
      </c>
      <c r="Q90" s="32"/>
      <c r="R90" s="32" t="s">
        <v>27</v>
      </c>
      <c r="S90" s="36">
        <v>524940</v>
      </c>
      <c r="T90" s="36">
        <v>0</v>
      </c>
      <c r="U90" s="32"/>
      <c r="V90" s="36">
        <v>524940</v>
      </c>
      <c r="W90" s="36">
        <v>0</v>
      </c>
      <c r="X90" s="36"/>
      <c r="Y90" s="32">
        <v>0</v>
      </c>
      <c r="Z90" s="32">
        <v>0</v>
      </c>
      <c r="AA90" s="32">
        <v>0</v>
      </c>
      <c r="AB90" s="32"/>
      <c r="AC90" s="32">
        <v>211968495325151</v>
      </c>
      <c r="AD90" s="32"/>
      <c r="AE90" s="33">
        <v>44453</v>
      </c>
      <c r="AF90" s="32"/>
      <c r="AG90" s="32">
        <v>2</v>
      </c>
      <c r="AH90" s="32"/>
      <c r="AI90" s="32" t="s">
        <v>28</v>
      </c>
      <c r="AJ90" s="32">
        <v>1</v>
      </c>
      <c r="AK90" s="32">
        <v>20210930</v>
      </c>
      <c r="AL90" s="32">
        <v>20210919</v>
      </c>
      <c r="AM90" s="32">
        <v>524940</v>
      </c>
      <c r="AN90" s="32">
        <v>0</v>
      </c>
      <c r="AO90" s="32">
        <v>20220124</v>
      </c>
    </row>
    <row r="91" spans="1:41" hidden="1">
      <c r="A91" s="32">
        <v>800186901</v>
      </c>
      <c r="B91" s="32" t="s">
        <v>25</v>
      </c>
      <c r="C91" s="32" t="s">
        <v>18</v>
      </c>
      <c r="D91" s="32">
        <v>4284</v>
      </c>
      <c r="E91" s="32" t="s">
        <v>18</v>
      </c>
      <c r="F91" s="32">
        <v>4284</v>
      </c>
      <c r="G91" s="32"/>
      <c r="H91" s="32" t="s">
        <v>241</v>
      </c>
      <c r="I91" s="32" t="s">
        <v>242</v>
      </c>
      <c r="J91" s="33">
        <v>44453</v>
      </c>
      <c r="K91" s="36">
        <v>9490000</v>
      </c>
      <c r="L91" s="36">
        <v>8333600</v>
      </c>
      <c r="M91" s="32" t="s">
        <v>31</v>
      </c>
      <c r="N91" s="32" t="s">
        <v>257</v>
      </c>
      <c r="O91" s="36">
        <v>8270966</v>
      </c>
      <c r="P91" s="32">
        <v>1221865304</v>
      </c>
      <c r="Q91" s="32"/>
      <c r="R91" s="32" t="s">
        <v>27</v>
      </c>
      <c r="S91" s="36">
        <v>9377500</v>
      </c>
      <c r="T91" s="36">
        <v>0</v>
      </c>
      <c r="U91" s="32"/>
      <c r="V91" s="36">
        <v>9377500</v>
      </c>
      <c r="W91" s="36">
        <v>0</v>
      </c>
      <c r="X91" s="36"/>
      <c r="Y91" s="32">
        <v>0</v>
      </c>
      <c r="Z91" s="32">
        <v>0</v>
      </c>
      <c r="AA91" s="32">
        <v>0</v>
      </c>
      <c r="AB91" s="32"/>
      <c r="AC91" s="32">
        <v>211883114348867</v>
      </c>
      <c r="AD91" s="32"/>
      <c r="AE91" s="33">
        <v>44453</v>
      </c>
      <c r="AF91" s="32"/>
      <c r="AG91" s="32">
        <v>2</v>
      </c>
      <c r="AH91" s="32"/>
      <c r="AI91" s="32" t="s">
        <v>28</v>
      </c>
      <c r="AJ91" s="32">
        <v>1</v>
      </c>
      <c r="AK91" s="32">
        <v>20210930</v>
      </c>
      <c r="AL91" s="32">
        <v>20210919</v>
      </c>
      <c r="AM91" s="32">
        <v>9377500</v>
      </c>
      <c r="AN91" s="32">
        <v>0</v>
      </c>
      <c r="AO91" s="32">
        <v>20220124</v>
      </c>
    </row>
    <row r="92" spans="1:41" hidden="1">
      <c r="A92" s="32">
        <v>800186901</v>
      </c>
      <c r="B92" s="32" t="s">
        <v>25</v>
      </c>
      <c r="C92" s="32" t="s">
        <v>18</v>
      </c>
      <c r="D92" s="32">
        <v>4492</v>
      </c>
      <c r="E92" s="32" t="s">
        <v>18</v>
      </c>
      <c r="F92" s="32">
        <v>4492</v>
      </c>
      <c r="G92" s="32"/>
      <c r="H92" s="32" t="s">
        <v>243</v>
      </c>
      <c r="I92" s="32" t="s">
        <v>244</v>
      </c>
      <c r="J92" s="33">
        <v>44481</v>
      </c>
      <c r="K92" s="36">
        <v>865000</v>
      </c>
      <c r="L92" s="36">
        <v>720250</v>
      </c>
      <c r="M92" s="32" t="s">
        <v>31</v>
      </c>
      <c r="N92" s="32" t="s">
        <v>255</v>
      </c>
      <c r="O92" s="32">
        <v>0</v>
      </c>
      <c r="P92" s="32">
        <v>0</v>
      </c>
      <c r="Q92" s="32"/>
      <c r="R92" s="32" t="s">
        <v>27</v>
      </c>
      <c r="S92" s="36">
        <v>61900</v>
      </c>
      <c r="T92" s="36">
        <v>0</v>
      </c>
      <c r="U92" s="32"/>
      <c r="V92" s="36">
        <v>61900</v>
      </c>
      <c r="W92" s="36">
        <v>0</v>
      </c>
      <c r="X92" s="36"/>
      <c r="Y92" s="32">
        <v>0</v>
      </c>
      <c r="Z92" s="32">
        <v>0</v>
      </c>
      <c r="AA92" s="32">
        <v>0</v>
      </c>
      <c r="AB92" s="32"/>
      <c r="AC92" s="32">
        <v>212438493544923</v>
      </c>
      <c r="AD92" s="32"/>
      <c r="AE92" s="33">
        <v>44481</v>
      </c>
      <c r="AF92" s="32"/>
      <c r="AG92" s="32">
        <v>2</v>
      </c>
      <c r="AH92" s="32"/>
      <c r="AI92" s="32" t="s">
        <v>28</v>
      </c>
      <c r="AJ92" s="32">
        <v>1</v>
      </c>
      <c r="AK92" s="32">
        <v>20211230</v>
      </c>
      <c r="AL92" s="32">
        <v>20211203</v>
      </c>
      <c r="AM92" s="32">
        <v>61900</v>
      </c>
      <c r="AN92" s="32">
        <v>0</v>
      </c>
      <c r="AO92" s="32">
        <v>20220124</v>
      </c>
    </row>
    <row r="93" spans="1:41">
      <c r="Y93" s="42"/>
    </row>
    <row r="94" spans="1:41">
      <c r="Y94" s="42"/>
    </row>
  </sheetData>
  <autoFilter ref="A2:AO92">
    <filterColumn colId="13">
      <filters>
        <filter val="FACTURA CANCELADA"/>
        <filter val="GLOSA ACEPTADA POR LA IPS"/>
      </filters>
    </filterColumn>
  </autoFilter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J40"/>
  <sheetViews>
    <sheetView showGridLines="0" tabSelected="1" topLeftCell="A10" zoomScaleNormal="100" zoomScaleSheetLayoutView="100" workbookViewId="0">
      <selection activeCell="C36" sqref="C36"/>
    </sheetView>
  </sheetViews>
  <sheetFormatPr baseColWidth="10" defaultRowHeight="12.75"/>
  <cols>
    <col min="1" max="1" width="4.42578125" style="43" customWidth="1"/>
    <col min="2" max="2" width="11.42578125" style="43"/>
    <col min="3" max="3" width="17.5703125" style="43" customWidth="1"/>
    <col min="4" max="4" width="11.5703125" style="43" customWidth="1"/>
    <col min="5" max="8" width="11.42578125" style="43"/>
    <col min="9" max="9" width="22.5703125" style="43" customWidth="1"/>
    <col min="10" max="10" width="14" style="43" customWidth="1"/>
    <col min="11" max="11" width="1.7109375" style="43" customWidth="1"/>
    <col min="12" max="227" width="11.42578125" style="43"/>
    <col min="228" max="228" width="4.42578125" style="43" customWidth="1"/>
    <col min="229" max="229" width="11.42578125" style="43"/>
    <col min="230" max="230" width="17.5703125" style="43" customWidth="1"/>
    <col min="231" max="231" width="11.5703125" style="43" customWidth="1"/>
    <col min="232" max="235" width="11.42578125" style="43"/>
    <col min="236" max="236" width="22.5703125" style="43" customWidth="1"/>
    <col min="237" max="237" width="14" style="43" customWidth="1"/>
    <col min="238" max="238" width="1.7109375" style="43" customWidth="1"/>
    <col min="239" max="483" width="11.42578125" style="43"/>
    <col min="484" max="484" width="4.42578125" style="43" customWidth="1"/>
    <col min="485" max="485" width="11.42578125" style="43"/>
    <col min="486" max="486" width="17.5703125" style="43" customWidth="1"/>
    <col min="487" max="487" width="11.5703125" style="43" customWidth="1"/>
    <col min="488" max="491" width="11.42578125" style="43"/>
    <col min="492" max="492" width="22.5703125" style="43" customWidth="1"/>
    <col min="493" max="493" width="14" style="43" customWidth="1"/>
    <col min="494" max="494" width="1.7109375" style="43" customWidth="1"/>
    <col min="495" max="739" width="11.42578125" style="43"/>
    <col min="740" max="740" width="4.42578125" style="43" customWidth="1"/>
    <col min="741" max="741" width="11.42578125" style="43"/>
    <col min="742" max="742" width="17.5703125" style="43" customWidth="1"/>
    <col min="743" max="743" width="11.5703125" style="43" customWidth="1"/>
    <col min="744" max="747" width="11.42578125" style="43"/>
    <col min="748" max="748" width="22.5703125" style="43" customWidth="1"/>
    <col min="749" max="749" width="14" style="43" customWidth="1"/>
    <col min="750" max="750" width="1.7109375" style="43" customWidth="1"/>
    <col min="751" max="995" width="11.42578125" style="43"/>
    <col min="996" max="996" width="4.42578125" style="43" customWidth="1"/>
    <col min="997" max="997" width="11.42578125" style="43"/>
    <col min="998" max="998" width="17.5703125" style="43" customWidth="1"/>
    <col min="999" max="999" width="11.5703125" style="43" customWidth="1"/>
    <col min="1000" max="1003" width="11.42578125" style="43"/>
    <col min="1004" max="1004" width="22.5703125" style="43" customWidth="1"/>
    <col min="1005" max="1005" width="14" style="43" customWidth="1"/>
    <col min="1006" max="1006" width="1.7109375" style="43" customWidth="1"/>
    <col min="1007" max="1251" width="11.42578125" style="43"/>
    <col min="1252" max="1252" width="4.42578125" style="43" customWidth="1"/>
    <col min="1253" max="1253" width="11.42578125" style="43"/>
    <col min="1254" max="1254" width="17.5703125" style="43" customWidth="1"/>
    <col min="1255" max="1255" width="11.5703125" style="43" customWidth="1"/>
    <col min="1256" max="1259" width="11.42578125" style="43"/>
    <col min="1260" max="1260" width="22.5703125" style="43" customWidth="1"/>
    <col min="1261" max="1261" width="14" style="43" customWidth="1"/>
    <col min="1262" max="1262" width="1.7109375" style="43" customWidth="1"/>
    <col min="1263" max="1507" width="11.42578125" style="43"/>
    <col min="1508" max="1508" width="4.42578125" style="43" customWidth="1"/>
    <col min="1509" max="1509" width="11.42578125" style="43"/>
    <col min="1510" max="1510" width="17.5703125" style="43" customWidth="1"/>
    <col min="1511" max="1511" width="11.5703125" style="43" customWidth="1"/>
    <col min="1512" max="1515" width="11.42578125" style="43"/>
    <col min="1516" max="1516" width="22.5703125" style="43" customWidth="1"/>
    <col min="1517" max="1517" width="14" style="43" customWidth="1"/>
    <col min="1518" max="1518" width="1.7109375" style="43" customWidth="1"/>
    <col min="1519" max="1763" width="11.42578125" style="43"/>
    <col min="1764" max="1764" width="4.42578125" style="43" customWidth="1"/>
    <col min="1765" max="1765" width="11.42578125" style="43"/>
    <col min="1766" max="1766" width="17.5703125" style="43" customWidth="1"/>
    <col min="1767" max="1767" width="11.5703125" style="43" customWidth="1"/>
    <col min="1768" max="1771" width="11.42578125" style="43"/>
    <col min="1772" max="1772" width="22.5703125" style="43" customWidth="1"/>
    <col min="1773" max="1773" width="14" style="43" customWidth="1"/>
    <col min="1774" max="1774" width="1.7109375" style="43" customWidth="1"/>
    <col min="1775" max="2019" width="11.42578125" style="43"/>
    <col min="2020" max="2020" width="4.42578125" style="43" customWidth="1"/>
    <col min="2021" max="2021" width="11.42578125" style="43"/>
    <col min="2022" max="2022" width="17.5703125" style="43" customWidth="1"/>
    <col min="2023" max="2023" width="11.5703125" style="43" customWidth="1"/>
    <col min="2024" max="2027" width="11.42578125" style="43"/>
    <col min="2028" max="2028" width="22.5703125" style="43" customWidth="1"/>
    <col min="2029" max="2029" width="14" style="43" customWidth="1"/>
    <col min="2030" max="2030" width="1.7109375" style="43" customWidth="1"/>
    <col min="2031" max="2275" width="11.42578125" style="43"/>
    <col min="2276" max="2276" width="4.42578125" style="43" customWidth="1"/>
    <col min="2277" max="2277" width="11.42578125" style="43"/>
    <col min="2278" max="2278" width="17.5703125" style="43" customWidth="1"/>
    <col min="2279" max="2279" width="11.5703125" style="43" customWidth="1"/>
    <col min="2280" max="2283" width="11.42578125" style="43"/>
    <col min="2284" max="2284" width="22.5703125" style="43" customWidth="1"/>
    <col min="2285" max="2285" width="14" style="43" customWidth="1"/>
    <col min="2286" max="2286" width="1.7109375" style="43" customWidth="1"/>
    <col min="2287" max="2531" width="11.42578125" style="43"/>
    <col min="2532" max="2532" width="4.42578125" style="43" customWidth="1"/>
    <col min="2533" max="2533" width="11.42578125" style="43"/>
    <col min="2534" max="2534" width="17.5703125" style="43" customWidth="1"/>
    <col min="2535" max="2535" width="11.5703125" style="43" customWidth="1"/>
    <col min="2536" max="2539" width="11.42578125" style="43"/>
    <col min="2540" max="2540" width="22.5703125" style="43" customWidth="1"/>
    <col min="2541" max="2541" width="14" style="43" customWidth="1"/>
    <col min="2542" max="2542" width="1.7109375" style="43" customWidth="1"/>
    <col min="2543" max="2787" width="11.42578125" style="43"/>
    <col min="2788" max="2788" width="4.42578125" style="43" customWidth="1"/>
    <col min="2789" max="2789" width="11.42578125" style="43"/>
    <col min="2790" max="2790" width="17.5703125" style="43" customWidth="1"/>
    <col min="2791" max="2791" width="11.5703125" style="43" customWidth="1"/>
    <col min="2792" max="2795" width="11.42578125" style="43"/>
    <col min="2796" max="2796" width="22.5703125" style="43" customWidth="1"/>
    <col min="2797" max="2797" width="14" style="43" customWidth="1"/>
    <col min="2798" max="2798" width="1.7109375" style="43" customWidth="1"/>
    <col min="2799" max="3043" width="11.42578125" style="43"/>
    <col min="3044" max="3044" width="4.42578125" style="43" customWidth="1"/>
    <col min="3045" max="3045" width="11.42578125" style="43"/>
    <col min="3046" max="3046" width="17.5703125" style="43" customWidth="1"/>
    <col min="3047" max="3047" width="11.5703125" style="43" customWidth="1"/>
    <col min="3048" max="3051" width="11.42578125" style="43"/>
    <col min="3052" max="3052" width="22.5703125" style="43" customWidth="1"/>
    <col min="3053" max="3053" width="14" style="43" customWidth="1"/>
    <col min="3054" max="3054" width="1.7109375" style="43" customWidth="1"/>
    <col min="3055" max="3299" width="11.42578125" style="43"/>
    <col min="3300" max="3300" width="4.42578125" style="43" customWidth="1"/>
    <col min="3301" max="3301" width="11.42578125" style="43"/>
    <col min="3302" max="3302" width="17.5703125" style="43" customWidth="1"/>
    <col min="3303" max="3303" width="11.5703125" style="43" customWidth="1"/>
    <col min="3304" max="3307" width="11.42578125" style="43"/>
    <col min="3308" max="3308" width="22.5703125" style="43" customWidth="1"/>
    <col min="3309" max="3309" width="14" style="43" customWidth="1"/>
    <col min="3310" max="3310" width="1.7109375" style="43" customWidth="1"/>
    <col min="3311" max="3555" width="11.42578125" style="43"/>
    <col min="3556" max="3556" width="4.42578125" style="43" customWidth="1"/>
    <col min="3557" max="3557" width="11.42578125" style="43"/>
    <col min="3558" max="3558" width="17.5703125" style="43" customWidth="1"/>
    <col min="3559" max="3559" width="11.5703125" style="43" customWidth="1"/>
    <col min="3560" max="3563" width="11.42578125" style="43"/>
    <col min="3564" max="3564" width="22.5703125" style="43" customWidth="1"/>
    <col min="3565" max="3565" width="14" style="43" customWidth="1"/>
    <col min="3566" max="3566" width="1.7109375" style="43" customWidth="1"/>
    <col min="3567" max="3811" width="11.42578125" style="43"/>
    <col min="3812" max="3812" width="4.42578125" style="43" customWidth="1"/>
    <col min="3813" max="3813" width="11.42578125" style="43"/>
    <col min="3814" max="3814" width="17.5703125" style="43" customWidth="1"/>
    <col min="3815" max="3815" width="11.5703125" style="43" customWidth="1"/>
    <col min="3816" max="3819" width="11.42578125" style="43"/>
    <col min="3820" max="3820" width="22.5703125" style="43" customWidth="1"/>
    <col min="3821" max="3821" width="14" style="43" customWidth="1"/>
    <col min="3822" max="3822" width="1.7109375" style="43" customWidth="1"/>
    <col min="3823" max="4067" width="11.42578125" style="43"/>
    <col min="4068" max="4068" width="4.42578125" style="43" customWidth="1"/>
    <col min="4069" max="4069" width="11.42578125" style="43"/>
    <col min="4070" max="4070" width="17.5703125" style="43" customWidth="1"/>
    <col min="4071" max="4071" width="11.5703125" style="43" customWidth="1"/>
    <col min="4072" max="4075" width="11.42578125" style="43"/>
    <col min="4076" max="4076" width="22.5703125" style="43" customWidth="1"/>
    <col min="4077" max="4077" width="14" style="43" customWidth="1"/>
    <col min="4078" max="4078" width="1.7109375" style="43" customWidth="1"/>
    <col min="4079" max="4323" width="11.42578125" style="43"/>
    <col min="4324" max="4324" width="4.42578125" style="43" customWidth="1"/>
    <col min="4325" max="4325" width="11.42578125" style="43"/>
    <col min="4326" max="4326" width="17.5703125" style="43" customWidth="1"/>
    <col min="4327" max="4327" width="11.5703125" style="43" customWidth="1"/>
    <col min="4328" max="4331" width="11.42578125" style="43"/>
    <col min="4332" max="4332" width="22.5703125" style="43" customWidth="1"/>
    <col min="4333" max="4333" width="14" style="43" customWidth="1"/>
    <col min="4334" max="4334" width="1.7109375" style="43" customWidth="1"/>
    <col min="4335" max="4579" width="11.42578125" style="43"/>
    <col min="4580" max="4580" width="4.42578125" style="43" customWidth="1"/>
    <col min="4581" max="4581" width="11.42578125" style="43"/>
    <col min="4582" max="4582" width="17.5703125" style="43" customWidth="1"/>
    <col min="4583" max="4583" width="11.5703125" style="43" customWidth="1"/>
    <col min="4584" max="4587" width="11.42578125" style="43"/>
    <col min="4588" max="4588" width="22.5703125" style="43" customWidth="1"/>
    <col min="4589" max="4589" width="14" style="43" customWidth="1"/>
    <col min="4590" max="4590" width="1.7109375" style="43" customWidth="1"/>
    <col min="4591" max="4835" width="11.42578125" style="43"/>
    <col min="4836" max="4836" width="4.42578125" style="43" customWidth="1"/>
    <col min="4837" max="4837" width="11.42578125" style="43"/>
    <col min="4838" max="4838" width="17.5703125" style="43" customWidth="1"/>
    <col min="4839" max="4839" width="11.5703125" style="43" customWidth="1"/>
    <col min="4840" max="4843" width="11.42578125" style="43"/>
    <col min="4844" max="4844" width="22.5703125" style="43" customWidth="1"/>
    <col min="4845" max="4845" width="14" style="43" customWidth="1"/>
    <col min="4846" max="4846" width="1.7109375" style="43" customWidth="1"/>
    <col min="4847" max="5091" width="11.42578125" style="43"/>
    <col min="5092" max="5092" width="4.42578125" style="43" customWidth="1"/>
    <col min="5093" max="5093" width="11.42578125" style="43"/>
    <col min="5094" max="5094" width="17.5703125" style="43" customWidth="1"/>
    <col min="5095" max="5095" width="11.5703125" style="43" customWidth="1"/>
    <col min="5096" max="5099" width="11.42578125" style="43"/>
    <col min="5100" max="5100" width="22.5703125" style="43" customWidth="1"/>
    <col min="5101" max="5101" width="14" style="43" customWidth="1"/>
    <col min="5102" max="5102" width="1.7109375" style="43" customWidth="1"/>
    <col min="5103" max="5347" width="11.42578125" style="43"/>
    <col min="5348" max="5348" width="4.42578125" style="43" customWidth="1"/>
    <col min="5349" max="5349" width="11.42578125" style="43"/>
    <col min="5350" max="5350" width="17.5703125" style="43" customWidth="1"/>
    <col min="5351" max="5351" width="11.5703125" style="43" customWidth="1"/>
    <col min="5352" max="5355" width="11.42578125" style="43"/>
    <col min="5356" max="5356" width="22.5703125" style="43" customWidth="1"/>
    <col min="5357" max="5357" width="14" style="43" customWidth="1"/>
    <col min="5358" max="5358" width="1.7109375" style="43" customWidth="1"/>
    <col min="5359" max="5603" width="11.42578125" style="43"/>
    <col min="5604" max="5604" width="4.42578125" style="43" customWidth="1"/>
    <col min="5605" max="5605" width="11.42578125" style="43"/>
    <col min="5606" max="5606" width="17.5703125" style="43" customWidth="1"/>
    <col min="5607" max="5607" width="11.5703125" style="43" customWidth="1"/>
    <col min="5608" max="5611" width="11.42578125" style="43"/>
    <col min="5612" max="5612" width="22.5703125" style="43" customWidth="1"/>
    <col min="5613" max="5613" width="14" style="43" customWidth="1"/>
    <col min="5614" max="5614" width="1.7109375" style="43" customWidth="1"/>
    <col min="5615" max="5859" width="11.42578125" style="43"/>
    <col min="5860" max="5860" width="4.42578125" style="43" customWidth="1"/>
    <col min="5861" max="5861" width="11.42578125" style="43"/>
    <col min="5862" max="5862" width="17.5703125" style="43" customWidth="1"/>
    <col min="5863" max="5863" width="11.5703125" style="43" customWidth="1"/>
    <col min="5864" max="5867" width="11.42578125" style="43"/>
    <col min="5868" max="5868" width="22.5703125" style="43" customWidth="1"/>
    <col min="5869" max="5869" width="14" style="43" customWidth="1"/>
    <col min="5870" max="5870" width="1.7109375" style="43" customWidth="1"/>
    <col min="5871" max="6115" width="11.42578125" style="43"/>
    <col min="6116" max="6116" width="4.42578125" style="43" customWidth="1"/>
    <col min="6117" max="6117" width="11.42578125" style="43"/>
    <col min="6118" max="6118" width="17.5703125" style="43" customWidth="1"/>
    <col min="6119" max="6119" width="11.5703125" style="43" customWidth="1"/>
    <col min="6120" max="6123" width="11.42578125" style="43"/>
    <col min="6124" max="6124" width="22.5703125" style="43" customWidth="1"/>
    <col min="6125" max="6125" width="14" style="43" customWidth="1"/>
    <col min="6126" max="6126" width="1.7109375" style="43" customWidth="1"/>
    <col min="6127" max="6371" width="11.42578125" style="43"/>
    <col min="6372" max="6372" width="4.42578125" style="43" customWidth="1"/>
    <col min="6373" max="6373" width="11.42578125" style="43"/>
    <col min="6374" max="6374" width="17.5703125" style="43" customWidth="1"/>
    <col min="6375" max="6375" width="11.5703125" style="43" customWidth="1"/>
    <col min="6376" max="6379" width="11.42578125" style="43"/>
    <col min="6380" max="6380" width="22.5703125" style="43" customWidth="1"/>
    <col min="6381" max="6381" width="14" style="43" customWidth="1"/>
    <col min="6382" max="6382" width="1.7109375" style="43" customWidth="1"/>
    <col min="6383" max="6627" width="11.42578125" style="43"/>
    <col min="6628" max="6628" width="4.42578125" style="43" customWidth="1"/>
    <col min="6629" max="6629" width="11.42578125" style="43"/>
    <col min="6630" max="6630" width="17.5703125" style="43" customWidth="1"/>
    <col min="6631" max="6631" width="11.5703125" style="43" customWidth="1"/>
    <col min="6632" max="6635" width="11.42578125" style="43"/>
    <col min="6636" max="6636" width="22.5703125" style="43" customWidth="1"/>
    <col min="6637" max="6637" width="14" style="43" customWidth="1"/>
    <col min="6638" max="6638" width="1.7109375" style="43" customWidth="1"/>
    <col min="6639" max="6883" width="11.42578125" style="43"/>
    <col min="6884" max="6884" width="4.42578125" style="43" customWidth="1"/>
    <col min="6885" max="6885" width="11.42578125" style="43"/>
    <col min="6886" max="6886" width="17.5703125" style="43" customWidth="1"/>
    <col min="6887" max="6887" width="11.5703125" style="43" customWidth="1"/>
    <col min="6888" max="6891" width="11.42578125" style="43"/>
    <col min="6892" max="6892" width="22.5703125" style="43" customWidth="1"/>
    <col min="6893" max="6893" width="14" style="43" customWidth="1"/>
    <col min="6894" max="6894" width="1.7109375" style="43" customWidth="1"/>
    <col min="6895" max="7139" width="11.42578125" style="43"/>
    <col min="7140" max="7140" width="4.42578125" style="43" customWidth="1"/>
    <col min="7141" max="7141" width="11.42578125" style="43"/>
    <col min="7142" max="7142" width="17.5703125" style="43" customWidth="1"/>
    <col min="7143" max="7143" width="11.5703125" style="43" customWidth="1"/>
    <col min="7144" max="7147" width="11.42578125" style="43"/>
    <col min="7148" max="7148" width="22.5703125" style="43" customWidth="1"/>
    <col min="7149" max="7149" width="14" style="43" customWidth="1"/>
    <col min="7150" max="7150" width="1.7109375" style="43" customWidth="1"/>
    <col min="7151" max="7395" width="11.42578125" style="43"/>
    <col min="7396" max="7396" width="4.42578125" style="43" customWidth="1"/>
    <col min="7397" max="7397" width="11.42578125" style="43"/>
    <col min="7398" max="7398" width="17.5703125" style="43" customWidth="1"/>
    <col min="7399" max="7399" width="11.5703125" style="43" customWidth="1"/>
    <col min="7400" max="7403" width="11.42578125" style="43"/>
    <col min="7404" max="7404" width="22.5703125" style="43" customWidth="1"/>
    <col min="7405" max="7405" width="14" style="43" customWidth="1"/>
    <col min="7406" max="7406" width="1.7109375" style="43" customWidth="1"/>
    <col min="7407" max="7651" width="11.42578125" style="43"/>
    <col min="7652" max="7652" width="4.42578125" style="43" customWidth="1"/>
    <col min="7653" max="7653" width="11.42578125" style="43"/>
    <col min="7654" max="7654" width="17.5703125" style="43" customWidth="1"/>
    <col min="7655" max="7655" width="11.5703125" style="43" customWidth="1"/>
    <col min="7656" max="7659" width="11.42578125" style="43"/>
    <col min="7660" max="7660" width="22.5703125" style="43" customWidth="1"/>
    <col min="7661" max="7661" width="14" style="43" customWidth="1"/>
    <col min="7662" max="7662" width="1.7109375" style="43" customWidth="1"/>
    <col min="7663" max="7907" width="11.42578125" style="43"/>
    <col min="7908" max="7908" width="4.42578125" style="43" customWidth="1"/>
    <col min="7909" max="7909" width="11.42578125" style="43"/>
    <col min="7910" max="7910" width="17.5703125" style="43" customWidth="1"/>
    <col min="7911" max="7911" width="11.5703125" style="43" customWidth="1"/>
    <col min="7912" max="7915" width="11.42578125" style="43"/>
    <col min="7916" max="7916" width="22.5703125" style="43" customWidth="1"/>
    <col min="7917" max="7917" width="14" style="43" customWidth="1"/>
    <col min="7918" max="7918" width="1.7109375" style="43" customWidth="1"/>
    <col min="7919" max="8163" width="11.42578125" style="43"/>
    <col min="8164" max="8164" width="4.42578125" style="43" customWidth="1"/>
    <col min="8165" max="8165" width="11.42578125" style="43"/>
    <col min="8166" max="8166" width="17.5703125" style="43" customWidth="1"/>
    <col min="8167" max="8167" width="11.5703125" style="43" customWidth="1"/>
    <col min="8168" max="8171" width="11.42578125" style="43"/>
    <col min="8172" max="8172" width="22.5703125" style="43" customWidth="1"/>
    <col min="8173" max="8173" width="14" style="43" customWidth="1"/>
    <col min="8174" max="8174" width="1.7109375" style="43" customWidth="1"/>
    <col min="8175" max="8419" width="11.42578125" style="43"/>
    <col min="8420" max="8420" width="4.42578125" style="43" customWidth="1"/>
    <col min="8421" max="8421" width="11.42578125" style="43"/>
    <col min="8422" max="8422" width="17.5703125" style="43" customWidth="1"/>
    <col min="8423" max="8423" width="11.5703125" style="43" customWidth="1"/>
    <col min="8424" max="8427" width="11.42578125" style="43"/>
    <col min="8428" max="8428" width="22.5703125" style="43" customWidth="1"/>
    <col min="8429" max="8429" width="14" style="43" customWidth="1"/>
    <col min="8430" max="8430" width="1.7109375" style="43" customWidth="1"/>
    <col min="8431" max="8675" width="11.42578125" style="43"/>
    <col min="8676" max="8676" width="4.42578125" style="43" customWidth="1"/>
    <col min="8677" max="8677" width="11.42578125" style="43"/>
    <col min="8678" max="8678" width="17.5703125" style="43" customWidth="1"/>
    <col min="8679" max="8679" width="11.5703125" style="43" customWidth="1"/>
    <col min="8680" max="8683" width="11.42578125" style="43"/>
    <col min="8684" max="8684" width="22.5703125" style="43" customWidth="1"/>
    <col min="8685" max="8685" width="14" style="43" customWidth="1"/>
    <col min="8686" max="8686" width="1.7109375" style="43" customWidth="1"/>
    <col min="8687" max="8931" width="11.42578125" style="43"/>
    <col min="8932" max="8932" width="4.42578125" style="43" customWidth="1"/>
    <col min="8933" max="8933" width="11.42578125" style="43"/>
    <col min="8934" max="8934" width="17.5703125" style="43" customWidth="1"/>
    <col min="8935" max="8935" width="11.5703125" style="43" customWidth="1"/>
    <col min="8936" max="8939" width="11.42578125" style="43"/>
    <col min="8940" max="8940" width="22.5703125" style="43" customWidth="1"/>
    <col min="8941" max="8941" width="14" style="43" customWidth="1"/>
    <col min="8942" max="8942" width="1.7109375" style="43" customWidth="1"/>
    <col min="8943" max="9187" width="11.42578125" style="43"/>
    <col min="9188" max="9188" width="4.42578125" style="43" customWidth="1"/>
    <col min="9189" max="9189" width="11.42578125" style="43"/>
    <col min="9190" max="9190" width="17.5703125" style="43" customWidth="1"/>
    <col min="9191" max="9191" width="11.5703125" style="43" customWidth="1"/>
    <col min="9192" max="9195" width="11.42578125" style="43"/>
    <col min="9196" max="9196" width="22.5703125" style="43" customWidth="1"/>
    <col min="9197" max="9197" width="14" style="43" customWidth="1"/>
    <col min="9198" max="9198" width="1.7109375" style="43" customWidth="1"/>
    <col min="9199" max="9443" width="11.42578125" style="43"/>
    <col min="9444" max="9444" width="4.42578125" style="43" customWidth="1"/>
    <col min="9445" max="9445" width="11.42578125" style="43"/>
    <col min="9446" max="9446" width="17.5703125" style="43" customWidth="1"/>
    <col min="9447" max="9447" width="11.5703125" style="43" customWidth="1"/>
    <col min="9448" max="9451" width="11.42578125" style="43"/>
    <col min="9452" max="9452" width="22.5703125" style="43" customWidth="1"/>
    <col min="9453" max="9453" width="14" style="43" customWidth="1"/>
    <col min="9454" max="9454" width="1.7109375" style="43" customWidth="1"/>
    <col min="9455" max="9699" width="11.42578125" style="43"/>
    <col min="9700" max="9700" width="4.42578125" style="43" customWidth="1"/>
    <col min="9701" max="9701" width="11.42578125" style="43"/>
    <col min="9702" max="9702" width="17.5703125" style="43" customWidth="1"/>
    <col min="9703" max="9703" width="11.5703125" style="43" customWidth="1"/>
    <col min="9704" max="9707" width="11.42578125" style="43"/>
    <col min="9708" max="9708" width="22.5703125" style="43" customWidth="1"/>
    <col min="9709" max="9709" width="14" style="43" customWidth="1"/>
    <col min="9710" max="9710" width="1.7109375" style="43" customWidth="1"/>
    <col min="9711" max="9955" width="11.42578125" style="43"/>
    <col min="9956" max="9956" width="4.42578125" style="43" customWidth="1"/>
    <col min="9957" max="9957" width="11.42578125" style="43"/>
    <col min="9958" max="9958" width="17.5703125" style="43" customWidth="1"/>
    <col min="9959" max="9959" width="11.5703125" style="43" customWidth="1"/>
    <col min="9960" max="9963" width="11.42578125" style="43"/>
    <col min="9964" max="9964" width="22.5703125" style="43" customWidth="1"/>
    <col min="9965" max="9965" width="14" style="43" customWidth="1"/>
    <col min="9966" max="9966" width="1.7109375" style="43" customWidth="1"/>
    <col min="9967" max="10211" width="11.42578125" style="43"/>
    <col min="10212" max="10212" width="4.42578125" style="43" customWidth="1"/>
    <col min="10213" max="10213" width="11.42578125" style="43"/>
    <col min="10214" max="10214" width="17.5703125" style="43" customWidth="1"/>
    <col min="10215" max="10215" width="11.5703125" style="43" customWidth="1"/>
    <col min="10216" max="10219" width="11.42578125" style="43"/>
    <col min="10220" max="10220" width="22.5703125" style="43" customWidth="1"/>
    <col min="10221" max="10221" width="14" style="43" customWidth="1"/>
    <col min="10222" max="10222" width="1.7109375" style="43" customWidth="1"/>
    <col min="10223" max="10467" width="11.42578125" style="43"/>
    <col min="10468" max="10468" width="4.42578125" style="43" customWidth="1"/>
    <col min="10469" max="10469" width="11.42578125" style="43"/>
    <col min="10470" max="10470" width="17.5703125" style="43" customWidth="1"/>
    <col min="10471" max="10471" width="11.5703125" style="43" customWidth="1"/>
    <col min="10472" max="10475" width="11.42578125" style="43"/>
    <col min="10476" max="10476" width="22.5703125" style="43" customWidth="1"/>
    <col min="10477" max="10477" width="14" style="43" customWidth="1"/>
    <col min="10478" max="10478" width="1.7109375" style="43" customWidth="1"/>
    <col min="10479" max="10723" width="11.42578125" style="43"/>
    <col min="10724" max="10724" width="4.42578125" style="43" customWidth="1"/>
    <col min="10725" max="10725" width="11.42578125" style="43"/>
    <col min="10726" max="10726" width="17.5703125" style="43" customWidth="1"/>
    <col min="10727" max="10727" width="11.5703125" style="43" customWidth="1"/>
    <col min="10728" max="10731" width="11.42578125" style="43"/>
    <col min="10732" max="10732" width="22.5703125" style="43" customWidth="1"/>
    <col min="10733" max="10733" width="14" style="43" customWidth="1"/>
    <col min="10734" max="10734" width="1.7109375" style="43" customWidth="1"/>
    <col min="10735" max="10979" width="11.42578125" style="43"/>
    <col min="10980" max="10980" width="4.42578125" style="43" customWidth="1"/>
    <col min="10981" max="10981" width="11.42578125" style="43"/>
    <col min="10982" max="10982" width="17.5703125" style="43" customWidth="1"/>
    <col min="10983" max="10983" width="11.5703125" style="43" customWidth="1"/>
    <col min="10984" max="10987" width="11.42578125" style="43"/>
    <col min="10988" max="10988" width="22.5703125" style="43" customWidth="1"/>
    <col min="10989" max="10989" width="14" style="43" customWidth="1"/>
    <col min="10990" max="10990" width="1.7109375" style="43" customWidth="1"/>
    <col min="10991" max="11235" width="11.42578125" style="43"/>
    <col min="11236" max="11236" width="4.42578125" style="43" customWidth="1"/>
    <col min="11237" max="11237" width="11.42578125" style="43"/>
    <col min="11238" max="11238" width="17.5703125" style="43" customWidth="1"/>
    <col min="11239" max="11239" width="11.5703125" style="43" customWidth="1"/>
    <col min="11240" max="11243" width="11.42578125" style="43"/>
    <col min="11244" max="11244" width="22.5703125" style="43" customWidth="1"/>
    <col min="11245" max="11245" width="14" style="43" customWidth="1"/>
    <col min="11246" max="11246" width="1.7109375" style="43" customWidth="1"/>
    <col min="11247" max="11491" width="11.42578125" style="43"/>
    <col min="11492" max="11492" width="4.42578125" style="43" customWidth="1"/>
    <col min="11493" max="11493" width="11.42578125" style="43"/>
    <col min="11494" max="11494" width="17.5703125" style="43" customWidth="1"/>
    <col min="11495" max="11495" width="11.5703125" style="43" customWidth="1"/>
    <col min="11496" max="11499" width="11.42578125" style="43"/>
    <col min="11500" max="11500" width="22.5703125" style="43" customWidth="1"/>
    <col min="11501" max="11501" width="14" style="43" customWidth="1"/>
    <col min="11502" max="11502" width="1.7109375" style="43" customWidth="1"/>
    <col min="11503" max="11747" width="11.42578125" style="43"/>
    <col min="11748" max="11748" width="4.42578125" style="43" customWidth="1"/>
    <col min="11749" max="11749" width="11.42578125" style="43"/>
    <col min="11750" max="11750" width="17.5703125" style="43" customWidth="1"/>
    <col min="11751" max="11751" width="11.5703125" style="43" customWidth="1"/>
    <col min="11752" max="11755" width="11.42578125" style="43"/>
    <col min="11756" max="11756" width="22.5703125" style="43" customWidth="1"/>
    <col min="11757" max="11757" width="14" style="43" customWidth="1"/>
    <col min="11758" max="11758" width="1.7109375" style="43" customWidth="1"/>
    <col min="11759" max="12003" width="11.42578125" style="43"/>
    <col min="12004" max="12004" width="4.42578125" style="43" customWidth="1"/>
    <col min="12005" max="12005" width="11.42578125" style="43"/>
    <col min="12006" max="12006" width="17.5703125" style="43" customWidth="1"/>
    <col min="12007" max="12007" width="11.5703125" style="43" customWidth="1"/>
    <col min="12008" max="12011" width="11.42578125" style="43"/>
    <col min="12012" max="12012" width="22.5703125" style="43" customWidth="1"/>
    <col min="12013" max="12013" width="14" style="43" customWidth="1"/>
    <col min="12014" max="12014" width="1.7109375" style="43" customWidth="1"/>
    <col min="12015" max="12259" width="11.42578125" style="43"/>
    <col min="12260" max="12260" width="4.42578125" style="43" customWidth="1"/>
    <col min="12261" max="12261" width="11.42578125" style="43"/>
    <col min="12262" max="12262" width="17.5703125" style="43" customWidth="1"/>
    <col min="12263" max="12263" width="11.5703125" style="43" customWidth="1"/>
    <col min="12264" max="12267" width="11.42578125" style="43"/>
    <col min="12268" max="12268" width="22.5703125" style="43" customWidth="1"/>
    <col min="12269" max="12269" width="14" style="43" customWidth="1"/>
    <col min="12270" max="12270" width="1.7109375" style="43" customWidth="1"/>
    <col min="12271" max="12515" width="11.42578125" style="43"/>
    <col min="12516" max="12516" width="4.42578125" style="43" customWidth="1"/>
    <col min="12517" max="12517" width="11.42578125" style="43"/>
    <col min="12518" max="12518" width="17.5703125" style="43" customWidth="1"/>
    <col min="12519" max="12519" width="11.5703125" style="43" customWidth="1"/>
    <col min="12520" max="12523" width="11.42578125" style="43"/>
    <col min="12524" max="12524" width="22.5703125" style="43" customWidth="1"/>
    <col min="12525" max="12525" width="14" style="43" customWidth="1"/>
    <col min="12526" max="12526" width="1.7109375" style="43" customWidth="1"/>
    <col min="12527" max="12771" width="11.42578125" style="43"/>
    <col min="12772" max="12772" width="4.42578125" style="43" customWidth="1"/>
    <col min="12773" max="12773" width="11.42578125" style="43"/>
    <col min="12774" max="12774" width="17.5703125" style="43" customWidth="1"/>
    <col min="12775" max="12775" width="11.5703125" style="43" customWidth="1"/>
    <col min="12776" max="12779" width="11.42578125" style="43"/>
    <col min="12780" max="12780" width="22.5703125" style="43" customWidth="1"/>
    <col min="12781" max="12781" width="14" style="43" customWidth="1"/>
    <col min="12782" max="12782" width="1.7109375" style="43" customWidth="1"/>
    <col min="12783" max="13027" width="11.42578125" style="43"/>
    <col min="13028" max="13028" width="4.42578125" style="43" customWidth="1"/>
    <col min="13029" max="13029" width="11.42578125" style="43"/>
    <col min="13030" max="13030" width="17.5703125" style="43" customWidth="1"/>
    <col min="13031" max="13031" width="11.5703125" style="43" customWidth="1"/>
    <col min="13032" max="13035" width="11.42578125" style="43"/>
    <col min="13036" max="13036" width="22.5703125" style="43" customWidth="1"/>
    <col min="13037" max="13037" width="14" style="43" customWidth="1"/>
    <col min="13038" max="13038" width="1.7109375" style="43" customWidth="1"/>
    <col min="13039" max="13283" width="11.42578125" style="43"/>
    <col min="13284" max="13284" width="4.42578125" style="43" customWidth="1"/>
    <col min="13285" max="13285" width="11.42578125" style="43"/>
    <col min="13286" max="13286" width="17.5703125" style="43" customWidth="1"/>
    <col min="13287" max="13287" width="11.5703125" style="43" customWidth="1"/>
    <col min="13288" max="13291" width="11.42578125" style="43"/>
    <col min="13292" max="13292" width="22.5703125" style="43" customWidth="1"/>
    <col min="13293" max="13293" width="14" style="43" customWidth="1"/>
    <col min="13294" max="13294" width="1.7109375" style="43" customWidth="1"/>
    <col min="13295" max="13539" width="11.42578125" style="43"/>
    <col min="13540" max="13540" width="4.42578125" style="43" customWidth="1"/>
    <col min="13541" max="13541" width="11.42578125" style="43"/>
    <col min="13542" max="13542" width="17.5703125" style="43" customWidth="1"/>
    <col min="13543" max="13543" width="11.5703125" style="43" customWidth="1"/>
    <col min="13544" max="13547" width="11.42578125" style="43"/>
    <col min="13548" max="13548" width="22.5703125" style="43" customWidth="1"/>
    <col min="13549" max="13549" width="14" style="43" customWidth="1"/>
    <col min="13550" max="13550" width="1.7109375" style="43" customWidth="1"/>
    <col min="13551" max="13795" width="11.42578125" style="43"/>
    <col min="13796" max="13796" width="4.42578125" style="43" customWidth="1"/>
    <col min="13797" max="13797" width="11.42578125" style="43"/>
    <col min="13798" max="13798" width="17.5703125" style="43" customWidth="1"/>
    <col min="13799" max="13799" width="11.5703125" style="43" customWidth="1"/>
    <col min="13800" max="13803" width="11.42578125" style="43"/>
    <col min="13804" max="13804" width="22.5703125" style="43" customWidth="1"/>
    <col min="13805" max="13805" width="14" style="43" customWidth="1"/>
    <col min="13806" max="13806" width="1.7109375" style="43" customWidth="1"/>
    <col min="13807" max="14051" width="11.42578125" style="43"/>
    <col min="14052" max="14052" width="4.42578125" style="43" customWidth="1"/>
    <col min="14053" max="14053" width="11.42578125" style="43"/>
    <col min="14054" max="14054" width="17.5703125" style="43" customWidth="1"/>
    <col min="14055" max="14055" width="11.5703125" style="43" customWidth="1"/>
    <col min="14056" max="14059" width="11.42578125" style="43"/>
    <col min="14060" max="14060" width="22.5703125" style="43" customWidth="1"/>
    <col min="14061" max="14061" width="14" style="43" customWidth="1"/>
    <col min="14062" max="14062" width="1.7109375" style="43" customWidth="1"/>
    <col min="14063" max="14307" width="11.42578125" style="43"/>
    <col min="14308" max="14308" width="4.42578125" style="43" customWidth="1"/>
    <col min="14309" max="14309" width="11.42578125" style="43"/>
    <col min="14310" max="14310" width="17.5703125" style="43" customWidth="1"/>
    <col min="14311" max="14311" width="11.5703125" style="43" customWidth="1"/>
    <col min="14312" max="14315" width="11.42578125" style="43"/>
    <col min="14316" max="14316" width="22.5703125" style="43" customWidth="1"/>
    <col min="14317" max="14317" width="14" style="43" customWidth="1"/>
    <col min="14318" max="14318" width="1.7109375" style="43" customWidth="1"/>
    <col min="14319" max="14563" width="11.42578125" style="43"/>
    <col min="14564" max="14564" width="4.42578125" style="43" customWidth="1"/>
    <col min="14565" max="14565" width="11.42578125" style="43"/>
    <col min="14566" max="14566" width="17.5703125" style="43" customWidth="1"/>
    <col min="14567" max="14567" width="11.5703125" style="43" customWidth="1"/>
    <col min="14568" max="14571" width="11.42578125" style="43"/>
    <col min="14572" max="14572" width="22.5703125" style="43" customWidth="1"/>
    <col min="14573" max="14573" width="14" style="43" customWidth="1"/>
    <col min="14574" max="14574" width="1.7109375" style="43" customWidth="1"/>
    <col min="14575" max="14819" width="11.42578125" style="43"/>
    <col min="14820" max="14820" width="4.42578125" style="43" customWidth="1"/>
    <col min="14821" max="14821" width="11.42578125" style="43"/>
    <col min="14822" max="14822" width="17.5703125" style="43" customWidth="1"/>
    <col min="14823" max="14823" width="11.5703125" style="43" customWidth="1"/>
    <col min="14824" max="14827" width="11.42578125" style="43"/>
    <col min="14828" max="14828" width="22.5703125" style="43" customWidth="1"/>
    <col min="14829" max="14829" width="14" style="43" customWidth="1"/>
    <col min="14830" max="14830" width="1.7109375" style="43" customWidth="1"/>
    <col min="14831" max="15075" width="11.42578125" style="43"/>
    <col min="15076" max="15076" width="4.42578125" style="43" customWidth="1"/>
    <col min="15077" max="15077" width="11.42578125" style="43"/>
    <col min="15078" max="15078" width="17.5703125" style="43" customWidth="1"/>
    <col min="15079" max="15079" width="11.5703125" style="43" customWidth="1"/>
    <col min="15080" max="15083" width="11.42578125" style="43"/>
    <col min="15084" max="15084" width="22.5703125" style="43" customWidth="1"/>
    <col min="15085" max="15085" width="14" style="43" customWidth="1"/>
    <col min="15086" max="15086" width="1.7109375" style="43" customWidth="1"/>
    <col min="15087" max="15331" width="11.42578125" style="43"/>
    <col min="15332" max="15332" width="4.42578125" style="43" customWidth="1"/>
    <col min="15333" max="15333" width="11.42578125" style="43"/>
    <col min="15334" max="15334" width="17.5703125" style="43" customWidth="1"/>
    <col min="15335" max="15335" width="11.5703125" style="43" customWidth="1"/>
    <col min="15336" max="15339" width="11.42578125" style="43"/>
    <col min="15340" max="15340" width="22.5703125" style="43" customWidth="1"/>
    <col min="15341" max="15341" width="14" style="43" customWidth="1"/>
    <col min="15342" max="15342" width="1.7109375" style="43" customWidth="1"/>
    <col min="15343" max="15587" width="11.42578125" style="43"/>
    <col min="15588" max="15588" width="4.42578125" style="43" customWidth="1"/>
    <col min="15589" max="15589" width="11.42578125" style="43"/>
    <col min="15590" max="15590" width="17.5703125" style="43" customWidth="1"/>
    <col min="15591" max="15591" width="11.5703125" style="43" customWidth="1"/>
    <col min="15592" max="15595" width="11.42578125" style="43"/>
    <col min="15596" max="15596" width="22.5703125" style="43" customWidth="1"/>
    <col min="15597" max="15597" width="14" style="43" customWidth="1"/>
    <col min="15598" max="15598" width="1.7109375" style="43" customWidth="1"/>
    <col min="15599" max="15843" width="11.42578125" style="43"/>
    <col min="15844" max="15844" width="4.42578125" style="43" customWidth="1"/>
    <col min="15845" max="15845" width="11.42578125" style="43"/>
    <col min="15846" max="15846" width="17.5703125" style="43" customWidth="1"/>
    <col min="15847" max="15847" width="11.5703125" style="43" customWidth="1"/>
    <col min="15848" max="15851" width="11.42578125" style="43"/>
    <col min="15852" max="15852" width="22.5703125" style="43" customWidth="1"/>
    <col min="15853" max="15853" width="14" style="43" customWidth="1"/>
    <col min="15854" max="15854" width="1.7109375" style="43" customWidth="1"/>
    <col min="15855" max="16099" width="11.42578125" style="43"/>
    <col min="16100" max="16100" width="4.42578125" style="43" customWidth="1"/>
    <col min="16101" max="16101" width="11.42578125" style="43"/>
    <col min="16102" max="16102" width="17.5703125" style="43" customWidth="1"/>
    <col min="16103" max="16103" width="11.5703125" style="43" customWidth="1"/>
    <col min="16104" max="16107" width="11.42578125" style="43"/>
    <col min="16108" max="16108" width="22.5703125" style="43" customWidth="1"/>
    <col min="16109" max="16109" width="14" style="43" customWidth="1"/>
    <col min="16110" max="16110" width="1.7109375" style="43" customWidth="1"/>
    <col min="16111" max="16384" width="11.42578125" style="43"/>
  </cols>
  <sheetData>
    <row r="1" spans="2:10" ht="18" customHeight="1" thickBot="1"/>
    <row r="2" spans="2:10" ht="19.5" customHeight="1">
      <c r="B2" s="44"/>
      <c r="C2" s="45"/>
      <c r="D2" s="46" t="s">
        <v>264</v>
      </c>
      <c r="E2" s="47"/>
      <c r="F2" s="47"/>
      <c r="G2" s="47"/>
      <c r="H2" s="47"/>
      <c r="I2" s="48"/>
      <c r="J2" s="49" t="s">
        <v>265</v>
      </c>
    </row>
    <row r="3" spans="2:10" ht="13.5" thickBot="1">
      <c r="B3" s="50"/>
      <c r="C3" s="51"/>
      <c r="D3" s="52"/>
      <c r="E3" s="53"/>
      <c r="F3" s="53"/>
      <c r="G3" s="53"/>
      <c r="H3" s="53"/>
      <c r="I3" s="54"/>
      <c r="J3" s="55"/>
    </row>
    <row r="4" spans="2:10">
      <c r="B4" s="50"/>
      <c r="C4" s="51"/>
      <c r="D4" s="46" t="s">
        <v>266</v>
      </c>
      <c r="E4" s="47"/>
      <c r="F4" s="47"/>
      <c r="G4" s="47"/>
      <c r="H4" s="47"/>
      <c r="I4" s="48"/>
      <c r="J4" s="49" t="s">
        <v>267</v>
      </c>
    </row>
    <row r="5" spans="2:10">
      <c r="B5" s="50"/>
      <c r="C5" s="51"/>
      <c r="D5" s="56"/>
      <c r="E5" s="57"/>
      <c r="F5" s="57"/>
      <c r="G5" s="57"/>
      <c r="H5" s="57"/>
      <c r="I5" s="58"/>
      <c r="J5" s="59"/>
    </row>
    <row r="6" spans="2:10" ht="13.5" thickBot="1">
      <c r="B6" s="60"/>
      <c r="C6" s="61"/>
      <c r="D6" s="52"/>
      <c r="E6" s="53"/>
      <c r="F6" s="53"/>
      <c r="G6" s="53"/>
      <c r="H6" s="53"/>
      <c r="I6" s="54"/>
      <c r="J6" s="55"/>
    </row>
    <row r="7" spans="2:10">
      <c r="B7" s="62"/>
      <c r="J7" s="63"/>
    </row>
    <row r="8" spans="2:10">
      <c r="B8" s="62"/>
      <c r="J8" s="63"/>
    </row>
    <row r="9" spans="2:10">
      <c r="B9" s="62"/>
      <c r="J9" s="63"/>
    </row>
    <row r="10" spans="2:10">
      <c r="B10" s="62"/>
      <c r="C10" s="43" t="s">
        <v>288</v>
      </c>
      <c r="E10" s="64"/>
      <c r="J10" s="63"/>
    </row>
    <row r="11" spans="2:10">
      <c r="B11" s="62"/>
      <c r="J11" s="63"/>
    </row>
    <row r="12" spans="2:10">
      <c r="B12" s="62"/>
      <c r="C12" s="43" t="s">
        <v>289</v>
      </c>
      <c r="J12" s="63"/>
    </row>
    <row r="13" spans="2:10">
      <c r="B13" s="62"/>
      <c r="C13" s="43" t="s">
        <v>290</v>
      </c>
      <c r="J13" s="63"/>
    </row>
    <row r="14" spans="2:10">
      <c r="B14" s="62"/>
      <c r="J14" s="63"/>
    </row>
    <row r="15" spans="2:10">
      <c r="B15" s="62"/>
      <c r="C15" s="43" t="s">
        <v>291</v>
      </c>
      <c r="J15" s="63"/>
    </row>
    <row r="16" spans="2:10">
      <c r="B16" s="62"/>
      <c r="C16" s="65"/>
      <c r="J16" s="63"/>
    </row>
    <row r="17" spans="2:10">
      <c r="B17" s="62"/>
      <c r="C17" s="43" t="s">
        <v>268</v>
      </c>
      <c r="D17" s="64"/>
      <c r="H17" s="66" t="s">
        <v>269</v>
      </c>
      <c r="I17" s="66" t="s">
        <v>270</v>
      </c>
      <c r="J17" s="63"/>
    </row>
    <row r="18" spans="2:10">
      <c r="B18" s="62"/>
      <c r="C18" s="67" t="s">
        <v>271</v>
      </c>
      <c r="D18" s="67"/>
      <c r="E18" s="67"/>
      <c r="F18" s="67"/>
      <c r="H18" s="66">
        <v>90</v>
      </c>
      <c r="I18" s="68">
        <v>67995958</v>
      </c>
      <c r="J18" s="63"/>
    </row>
    <row r="19" spans="2:10">
      <c r="B19" s="62"/>
      <c r="C19" s="43" t="s">
        <v>272</v>
      </c>
      <c r="H19" s="69">
        <v>23</v>
      </c>
      <c r="I19" s="70">
        <v>789176</v>
      </c>
      <c r="J19" s="63"/>
    </row>
    <row r="20" spans="2:10">
      <c r="B20" s="62"/>
      <c r="C20" s="43" t="s">
        <v>273</v>
      </c>
      <c r="H20" s="69"/>
      <c r="I20" s="70"/>
      <c r="J20" s="63"/>
    </row>
    <row r="21" spans="2:10">
      <c r="B21" s="62"/>
      <c r="C21" s="43" t="s">
        <v>274</v>
      </c>
      <c r="H21" s="69"/>
      <c r="I21" s="70"/>
      <c r="J21" s="63"/>
    </row>
    <row r="22" spans="2:10">
      <c r="B22" s="62"/>
      <c r="C22" s="43" t="s">
        <v>275</v>
      </c>
      <c r="H22" s="69"/>
      <c r="I22" s="70"/>
      <c r="J22" s="63"/>
    </row>
    <row r="23" spans="2:10">
      <c r="B23" s="62"/>
      <c r="C23" s="43" t="s">
        <v>276</v>
      </c>
      <c r="H23" s="69">
        <v>1</v>
      </c>
      <c r="I23" s="70">
        <v>43368</v>
      </c>
      <c r="J23" s="63"/>
    </row>
    <row r="24" spans="2:10">
      <c r="B24" s="62"/>
      <c r="C24" s="43" t="s">
        <v>277</v>
      </c>
      <c r="H24" s="71"/>
      <c r="I24" s="72"/>
      <c r="J24" s="63"/>
    </row>
    <row r="25" spans="2:10">
      <c r="B25" s="62"/>
      <c r="C25" s="67" t="s">
        <v>278</v>
      </c>
      <c r="D25" s="67"/>
      <c r="E25" s="67"/>
      <c r="F25" s="67"/>
      <c r="H25" s="73">
        <f>SUM(H19:H24)</f>
        <v>24</v>
      </c>
      <c r="I25" s="74">
        <f>(I19+I20+I21+I22+I23+I24)</f>
        <v>832544</v>
      </c>
      <c r="J25" s="63"/>
    </row>
    <row r="26" spans="2:10">
      <c r="B26" s="62"/>
      <c r="C26" s="43" t="s">
        <v>279</v>
      </c>
      <c r="H26" s="69">
        <v>38</v>
      </c>
      <c r="I26" s="70">
        <v>37485671</v>
      </c>
      <c r="J26" s="63"/>
    </row>
    <row r="27" spans="2:10">
      <c r="B27" s="62"/>
      <c r="C27" s="43" t="s">
        <v>280</v>
      </c>
      <c r="H27" s="69"/>
      <c r="I27" s="70"/>
      <c r="J27" s="63"/>
    </row>
    <row r="28" spans="2:10">
      <c r="B28" s="62"/>
      <c r="C28" s="43" t="s">
        <v>281</v>
      </c>
      <c r="H28" s="69"/>
      <c r="I28" s="70"/>
      <c r="J28" s="63"/>
    </row>
    <row r="29" spans="2:10" ht="12.75" customHeight="1" thickBot="1">
      <c r="B29" s="62"/>
      <c r="C29" s="43" t="s">
        <v>282</v>
      </c>
      <c r="H29" s="75">
        <v>28</v>
      </c>
      <c r="I29" s="76">
        <v>29677743</v>
      </c>
      <c r="J29" s="63"/>
    </row>
    <row r="30" spans="2:10">
      <c r="B30" s="62"/>
      <c r="C30" s="67" t="s">
        <v>283</v>
      </c>
      <c r="D30" s="67"/>
      <c r="E30" s="67"/>
      <c r="F30" s="67"/>
      <c r="H30" s="73">
        <f>SUM(H26:H29)</f>
        <v>66</v>
      </c>
      <c r="I30" s="74">
        <f>(I28+I29+I26)</f>
        <v>67163414</v>
      </c>
      <c r="J30" s="63"/>
    </row>
    <row r="31" spans="2:10" ht="13.5" thickBot="1">
      <c r="B31" s="62"/>
      <c r="C31" s="67" t="s">
        <v>284</v>
      </c>
      <c r="D31" s="67"/>
      <c r="H31" s="77">
        <f>(H25+H30)</f>
        <v>90</v>
      </c>
      <c r="I31" s="78">
        <f>(I25+I30)</f>
        <v>67995958</v>
      </c>
      <c r="J31" s="63"/>
    </row>
    <row r="32" spans="2:10" ht="13.5" thickTop="1">
      <c r="B32" s="62"/>
      <c r="C32" s="67"/>
      <c r="D32" s="67"/>
      <c r="H32" s="79"/>
      <c r="I32" s="70"/>
      <c r="J32" s="63"/>
    </row>
    <row r="33" spans="2:10">
      <c r="B33" s="62"/>
      <c r="G33" s="79"/>
      <c r="H33" s="79"/>
      <c r="I33" s="79"/>
      <c r="J33" s="63"/>
    </row>
    <row r="34" spans="2:10">
      <c r="B34" s="62"/>
      <c r="G34" s="79"/>
      <c r="H34" s="79"/>
      <c r="I34" s="79"/>
      <c r="J34" s="63"/>
    </row>
    <row r="35" spans="2:10">
      <c r="B35" s="62"/>
      <c r="G35" s="79"/>
      <c r="H35" s="79"/>
      <c r="I35" s="79"/>
      <c r="J35" s="63"/>
    </row>
    <row r="36" spans="2:10" ht="13.5" thickBot="1">
      <c r="B36" s="62"/>
      <c r="C36" s="80"/>
      <c r="D36" s="80"/>
      <c r="G36" s="80" t="s">
        <v>285</v>
      </c>
      <c r="H36" s="80"/>
      <c r="I36" s="79"/>
      <c r="J36" s="63"/>
    </row>
    <row r="37" spans="2:10">
      <c r="B37" s="62"/>
      <c r="C37" s="79" t="s">
        <v>286</v>
      </c>
      <c r="D37" s="79"/>
      <c r="G37" s="79" t="s">
        <v>287</v>
      </c>
      <c r="H37" s="79"/>
      <c r="I37" s="79"/>
      <c r="J37" s="63"/>
    </row>
    <row r="38" spans="2:10">
      <c r="B38" s="62"/>
      <c r="G38" s="79"/>
      <c r="H38" s="79"/>
      <c r="I38" s="79"/>
      <c r="J38" s="63"/>
    </row>
    <row r="39" spans="2:10">
      <c r="B39" s="62"/>
      <c r="G39" s="79"/>
      <c r="H39" s="79"/>
      <c r="I39" s="79"/>
      <c r="J39" s="63"/>
    </row>
    <row r="40" spans="2:10" ht="18.75" customHeight="1" thickBot="1">
      <c r="B40" s="81"/>
      <c r="C40" s="82"/>
      <c r="D40" s="82"/>
      <c r="E40" s="82"/>
      <c r="F40" s="82"/>
      <c r="G40" s="80"/>
      <c r="H40" s="80"/>
      <c r="I40" s="80"/>
      <c r="J40" s="83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3:D8"/>
  <sheetViews>
    <sheetView showGridLines="0" zoomScale="85" zoomScaleNormal="85" workbookViewId="0">
      <selection activeCell="F9" sqref="F9"/>
    </sheetView>
  </sheetViews>
  <sheetFormatPr baseColWidth="10" defaultRowHeight="1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</cols>
  <sheetData>
    <row r="3" spans="1:4">
      <c r="A3" s="39" t="s">
        <v>259</v>
      </c>
      <c r="B3" t="s">
        <v>261</v>
      </c>
      <c r="C3" t="s">
        <v>262</v>
      </c>
      <c r="D3" t="s">
        <v>263</v>
      </c>
    </row>
    <row r="4" spans="1:4">
      <c r="A4" s="40" t="s">
        <v>256</v>
      </c>
      <c r="B4" s="41">
        <v>23</v>
      </c>
      <c r="C4" s="42">
        <v>789176</v>
      </c>
      <c r="D4" s="42">
        <v>0</v>
      </c>
    </row>
    <row r="5" spans="1:4">
      <c r="A5" s="40" t="s">
        <v>255</v>
      </c>
      <c r="B5" s="41">
        <v>28</v>
      </c>
      <c r="C5" s="42">
        <v>29677743</v>
      </c>
      <c r="D5" s="42">
        <v>0</v>
      </c>
    </row>
    <row r="6" spans="1:4">
      <c r="A6" s="40" t="s">
        <v>257</v>
      </c>
      <c r="B6" s="41">
        <v>38</v>
      </c>
      <c r="C6" s="42">
        <v>37485671</v>
      </c>
      <c r="D6" s="42">
        <v>37149554</v>
      </c>
    </row>
    <row r="7" spans="1:4">
      <c r="A7" s="40" t="s">
        <v>258</v>
      </c>
      <c r="B7" s="41">
        <v>1</v>
      </c>
      <c r="C7" s="42">
        <v>43368</v>
      </c>
      <c r="D7" s="42">
        <v>0</v>
      </c>
    </row>
    <row r="8" spans="1:4">
      <c r="A8" s="40" t="s">
        <v>260</v>
      </c>
      <c r="B8" s="41">
        <v>90</v>
      </c>
      <c r="C8" s="42">
        <v>67995958</v>
      </c>
      <c r="D8" s="42">
        <v>37149554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</vt:lpstr>
      <vt:lpstr>TD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LEIDY NAVAS</dc:creator>
  <cp:lastModifiedBy>Juan Camilo Paez Ramirez</cp:lastModifiedBy>
  <dcterms:created xsi:type="dcterms:W3CDTF">2021-12-07T11:49:39Z</dcterms:created>
  <dcterms:modified xsi:type="dcterms:W3CDTF">2022-02-17T19:42:10Z</dcterms:modified>
</cp:coreProperties>
</file>