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B5182C10-C695-4B92-982B-1857468C8D2D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91029"/>
  <pivotCaches>
    <pivotCache cacheId="4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5" i="4"/>
  <c r="I31" i="4" s="1"/>
  <c r="H25" i="4"/>
  <c r="H31" i="4" l="1"/>
  <c r="W1" i="2"/>
  <c r="T1" i="2"/>
  <c r="S1" i="2"/>
  <c r="L1" i="2"/>
  <c r="K1" i="2"/>
  <c r="I19" i="1"/>
  <c r="I18" i="1"/>
  <c r="H13" i="1"/>
  <c r="I12" i="1"/>
  <c r="I11" i="1"/>
  <c r="I9" i="1"/>
  <c r="I21" i="1" s="1"/>
</calcChain>
</file>

<file path=xl/sharedStrings.xml><?xml version="1.0" encoding="utf-8"?>
<sst xmlns="http://schemas.openxmlformats.org/spreadsheetml/2006/main" count="273" uniqueCount="150">
  <si>
    <t>18/01/2016</t>
  </si>
  <si>
    <t>12/10/2017</t>
  </si>
  <si>
    <t>FV-5528</t>
  </si>
  <si>
    <t>15/11/2018</t>
  </si>
  <si>
    <t>FSR-6031</t>
  </si>
  <si>
    <t>FV</t>
  </si>
  <si>
    <t>BLANCA ERNESTINA LOPEZ LOPEZ</t>
  </si>
  <si>
    <t>HOSPITAL SANTA LUCIA- EMPRESA SOCIAL DEL ESTADO- NIT 891901296-2</t>
  </si>
  <si>
    <t>RECAUDO</t>
  </si>
  <si>
    <t>FACTURA GLOBAL</t>
  </si>
  <si>
    <t>PREFIJO</t>
  </si>
  <si>
    <t>FACTURA</t>
  </si>
  <si>
    <t>USUARIO</t>
  </si>
  <si>
    <t>D.I.</t>
  </si>
  <si>
    <t>A</t>
  </si>
  <si>
    <t>DANIEL GARCIA MORENO</t>
  </si>
  <si>
    <t>B</t>
  </si>
  <si>
    <t>JOSE CORTES SANTA</t>
  </si>
  <si>
    <t>LOPEZ LOPEZ BLANCA</t>
  </si>
  <si>
    <t>HERNANDEZ CARMONA THIAGO</t>
  </si>
  <si>
    <t>ANDRES FELIPE CASTILLO OSORIO</t>
  </si>
  <si>
    <t>FSR-7219</t>
  </si>
  <si>
    <t>YENNY ZULAY OSORIO CALDERON</t>
  </si>
  <si>
    <t>ORLANDO LONDOÑO COLORADO</t>
  </si>
  <si>
    <t>FSR-7283</t>
  </si>
  <si>
    <t>WILMAR ANTONIO SANCHEZ ARIAS</t>
  </si>
  <si>
    <t>SARA MARCELA SERNA DUQUE</t>
  </si>
  <si>
    <t>FSR-7321</t>
  </si>
  <si>
    <t>CARTERA  COMFENALCO CON CORTE AL 31 DICIEMBRE 2021</t>
  </si>
  <si>
    <t>EMMANUEL RIOS OSPINA</t>
  </si>
  <si>
    <t>FSR-7439</t>
  </si>
  <si>
    <t>TOTAL …..............................................</t>
  </si>
  <si>
    <t>NIT</t>
  </si>
  <si>
    <t>FECHA FACTURA</t>
  </si>
  <si>
    <t>SALDO FACTURA</t>
  </si>
  <si>
    <t>VALOR  INICAL FACTURA</t>
  </si>
  <si>
    <t>NOMBRE DE LA ENTIDAD</t>
  </si>
  <si>
    <t>891901296-2</t>
  </si>
  <si>
    <t>HOSPITAL SANTA LUCIA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</si>
  <si>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</si>
  <si>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</si>
  <si>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</si>
  <si>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</si>
  <si>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</si>
  <si>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</si>
  <si>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</si>
  <si>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</si>
  <si>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</si>
  <si>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</si>
  <si>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</si>
  <si>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</si>
  <si>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</si>
  <si>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</si>
  <si>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</si>
  <si>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</si>
  <si>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</si>
  <si>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</si>
  <si>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</si>
  <si>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</si>
  <si>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</si>
  <si>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</si>
  <si>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</si>
  <si>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</si>
  <si>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</si>
  <si>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</si>
  <si>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</si>
  <si>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</si>
  <si>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</si>
  <si>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</si>
  <si>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</si>
  <si>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</si>
  <si>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</si>
  <si>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</si>
  <si>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</si>
  <si>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HOSPITAL SANTA LUCIA ESE DE EL DOVIO VAL</t>
  </si>
  <si>
    <t>891901296_FV_249636</t>
  </si>
  <si>
    <t>B)Factura sin saldo ERP</t>
  </si>
  <si>
    <t>Diferente_Alfa</t>
  </si>
  <si>
    <t>SI</t>
  </si>
  <si>
    <t>891901296_A_414985</t>
  </si>
  <si>
    <t>A)Factura no radicada en ERP</t>
  </si>
  <si>
    <t>no_cruza</t>
  </si>
  <si>
    <t>891901296_FV_491936</t>
  </si>
  <si>
    <t>891901296_FV_456664</t>
  </si>
  <si>
    <t>OK</t>
  </si>
  <si>
    <t>891901296_FV_458122</t>
  </si>
  <si>
    <t>891901296_FV_463212</t>
  </si>
  <si>
    <t>891901296_FV_477060</t>
  </si>
  <si>
    <t>891901296_FV_448289</t>
  </si>
  <si>
    <t>891901296_FV_454627</t>
  </si>
  <si>
    <t>891901296_B_140216</t>
  </si>
  <si>
    <t>NUEVO COMFENALCO</t>
  </si>
  <si>
    <t>891901296_B_200004</t>
  </si>
  <si>
    <t>891901296_B_201597</t>
  </si>
  <si>
    <t>891901296_B_206194</t>
  </si>
  <si>
    <t>B)Factura sin saldo ERP/conciliar diferencia valor de factura</t>
  </si>
  <si>
    <t>FV_249636</t>
  </si>
  <si>
    <t>A_414985</t>
  </si>
  <si>
    <t>FV_491936</t>
  </si>
  <si>
    <t>FV_456664</t>
  </si>
  <si>
    <t>FV_458122</t>
  </si>
  <si>
    <t>FV_463212</t>
  </si>
  <si>
    <t>FV_477060</t>
  </si>
  <si>
    <t>FV_448289</t>
  </si>
  <si>
    <t>FV_454627</t>
  </si>
  <si>
    <t>B_140216</t>
  </si>
  <si>
    <t>B_200004</t>
  </si>
  <si>
    <t>B_201597</t>
  </si>
  <si>
    <t>B_206194</t>
  </si>
  <si>
    <t>TOTAL</t>
  </si>
  <si>
    <t>ESTADO EPS FEBRERO 07 DEL 2022</t>
  </si>
  <si>
    <t>POR PAGAR SAP</t>
  </si>
  <si>
    <t>DOCUMENTO CONTABLE</t>
  </si>
  <si>
    <t>FUERA DE CIERRE</t>
  </si>
  <si>
    <t>FACTURA NO RADICADA</t>
  </si>
  <si>
    <t>FACTURA PENDIENTE DE PROGRAMACIÓN DE PAGO</t>
  </si>
  <si>
    <t>FACTURA CANCELADA</t>
  </si>
  <si>
    <t>Etiquetas de fila</t>
  </si>
  <si>
    <t>Total general</t>
  </si>
  <si>
    <t>Cuenta de FACTURA</t>
  </si>
  <si>
    <t>Suma de SALDO FACT IPS</t>
  </si>
  <si>
    <t>Suma de POR PAGAR SAP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</si>
  <si>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</si>
  <si>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</si>
  <si>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</si>
  <si>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</si>
  <si>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</si>
  <si>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</si>
  <si>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</si>
  <si>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</si>
  <si>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</si>
  <si>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</si>
  <si>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</si>
  <si>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</si>
  <si>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</si>
  <si>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</si>
  <si>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</si>
  <si>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</si>
  <si>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</si>
  <si>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</si>
  <si>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</si>
  <si>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</si>
  <si>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</si>
  <si>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</si>
  <si>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</si>
  <si>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SANTIAGO DE CALI , FEBRERO 14 DE 2022</t>
  </si>
  <si>
    <t>Señores :HOSPITAL SANTA LUCIA ESE DE EL DOVIO VAL</t>
  </si>
  <si>
    <t>NIT: 891901296</t>
  </si>
  <si>
    <t>A continuacion me permito remitir   nuestra respuesta al estado de cartera presentado en la fecha: 02/02/2022</t>
  </si>
  <si>
    <t>Con Corte al dia :31/12/2021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</si>
</sst>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###0"/>
    <numFmt numFmtId="165" formatCode="###0.00"/>
    <numFmt numFmtId="168" formatCode="_-* #,##0_-;\-* #,##0_-;_-* &quot;-&quot;??_-;_-@_-"/>
    <numFmt numFmtId="169" formatCode="_-&quot;$&quot;\ * #,##0_-;\-&quot;$&quot;\ * #,##0_-;_-&quot;$&quot;\ * &quot;-&quot;_-;_-@_-"/>
    <numFmt numFmtId="170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5" fillId="0" borderId="0"/>
    <xf numFmtId="43" fontId="5" fillId="0" borderId="0" applyNumberFormat="0" applyFill="0" applyBorder="0" applyAlignment="0" applyProtection="0"/>
  </cellStyleXfs>
  <cellXfs count="106">
    <xf numFmtId="0" fontId="0" fillId="0" borderId="0" xfId="0"/>
    <xf numFmtId="0" fontId="0" fillId="0" borderId="0" xfId="0"/>
    <xf numFmtId="164" fontId="0" fillId="0" borderId="1" xfId="0" applyNumberFormat="1" applyBorder="1"/>
    <xf numFmtId="0" fontId="0" fillId="0" borderId="1" xfId="0" quotePrefix="1" applyBorder="1"/>
    <xf numFmtId="4" fontId="0" fillId="0" borderId="1" xfId="0" applyNumberFormat="1" applyBorder="1"/>
    <xf numFmtId="43" fontId="0" fillId="0" borderId="1" xfId="1" applyFont="1" applyBorder="1"/>
    <xf numFmtId="0" fontId="1" fillId="2" borderId="2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/>
    </xf>
    <xf numFmtId="4" fontId="0" fillId="0" borderId="0" xfId="0" applyNumberFormat="1"/>
    <xf numFmtId="3" fontId="0" fillId="0" borderId="1" xfId="0" applyNumberFormat="1" applyBorder="1"/>
    <xf numFmtId="165" fontId="0" fillId="0" borderId="1" xfId="0" applyNumberFormat="1" applyBorder="1"/>
    <xf numFmtId="3" fontId="0" fillId="0" borderId="0" xfId="0" applyNumberFormat="1"/>
    <xf numFmtId="164" fontId="0" fillId="0" borderId="1" xfId="0" applyNumberFormat="1" applyFill="1" applyBorder="1"/>
    <xf numFmtId="0" fontId="0" fillId="0" borderId="1" xfId="0" quotePrefix="1" applyFill="1" applyBorder="1" applyAlignment="1">
      <alignment horizontal="right"/>
    </xf>
    <xf numFmtId="0" fontId="0" fillId="0" borderId="1" xfId="0" applyNumberFormat="1" applyBorder="1"/>
    <xf numFmtId="0" fontId="0" fillId="0" borderId="0" xfId="0" quotePrefix="1" applyFill="1" applyBorder="1" applyAlignment="1">
      <alignment horizontal="right"/>
    </xf>
    <xf numFmtId="0" fontId="0" fillId="0" borderId="0" xfId="0" quotePrefix="1" applyBorder="1"/>
    <xf numFmtId="0" fontId="0" fillId="0" borderId="0" xfId="0" applyNumberFormat="1" applyBorder="1"/>
    <xf numFmtId="14" fontId="0" fillId="0" borderId="0" xfId="0" applyNumberFormat="1" applyBorder="1"/>
    <xf numFmtId="3" fontId="0" fillId="0" borderId="0" xfId="0" applyNumberFormat="1" applyBorder="1"/>
    <xf numFmtId="4" fontId="0" fillId="0" borderId="0" xfId="0" applyNumberFormat="1" applyBorder="1"/>
    <xf numFmtId="164" fontId="0" fillId="0" borderId="0" xfId="0" applyNumberFormat="1" applyBorder="1"/>
    <xf numFmtId="0" fontId="0" fillId="0" borderId="0" xfId="0"/>
    <xf numFmtId="3" fontId="0" fillId="0" borderId="1" xfId="0" applyNumberFormat="1" applyFill="1" applyBorder="1"/>
    <xf numFmtId="0" fontId="0" fillId="0" borderId="1" xfId="0" quotePrefix="1" applyBorder="1" applyAlignment="1">
      <alignment horizontal="right"/>
    </xf>
    <xf numFmtId="14" fontId="0" fillId="0" borderId="1" xfId="0" applyNumberFormat="1" applyBorder="1" applyAlignment="1">
      <alignment horizontal="right"/>
    </xf>
    <xf numFmtId="3" fontId="3" fillId="0" borderId="6" xfId="0" applyNumberFormat="1" applyFont="1" applyBorder="1"/>
    <xf numFmtId="0" fontId="0" fillId="0" borderId="1" xfId="0" applyBorder="1"/>
    <xf numFmtId="0" fontId="0" fillId="0" borderId="7" xfId="0" applyBorder="1"/>
    <xf numFmtId="0" fontId="0" fillId="0" borderId="8" xfId="0" applyBorder="1"/>
    <xf numFmtId="164" fontId="0" fillId="0" borderId="8" xfId="0" applyNumberFormat="1" applyFill="1" applyBorder="1"/>
    <xf numFmtId="164" fontId="0" fillId="0" borderId="8" xfId="0" applyNumberFormat="1" applyBorder="1"/>
    <xf numFmtId="0" fontId="0" fillId="0" borderId="8" xfId="0" quotePrefix="1" applyBorder="1"/>
    <xf numFmtId="0" fontId="0" fillId="0" borderId="8" xfId="0" quotePrefix="1" applyBorder="1" applyAlignment="1">
      <alignment horizontal="right"/>
    </xf>
    <xf numFmtId="43" fontId="0" fillId="0" borderId="8" xfId="1" applyFont="1" applyBorder="1"/>
    <xf numFmtId="4" fontId="0" fillId="0" borderId="8" xfId="0" applyNumberFormat="1" applyBorder="1"/>
    <xf numFmtId="0" fontId="0" fillId="0" borderId="9" xfId="0" quotePrefix="1" applyBorder="1"/>
    <xf numFmtId="0" fontId="0" fillId="0" borderId="10" xfId="0" applyBorder="1"/>
    <xf numFmtId="0" fontId="0" fillId="0" borderId="11" xfId="0" quotePrefix="1" applyBorder="1"/>
    <xf numFmtId="3" fontId="0" fillId="0" borderId="11" xfId="0" applyNumberFormat="1" applyBorder="1"/>
    <xf numFmtId="164" fontId="0" fillId="0" borderId="11" xfId="0" applyNumberFormat="1" applyBorder="1"/>
    <xf numFmtId="0" fontId="0" fillId="0" borderId="12" xfId="0" applyBorder="1"/>
    <xf numFmtId="0" fontId="0" fillId="0" borderId="13" xfId="0" applyBorder="1"/>
    <xf numFmtId="0" fontId="0" fillId="0" borderId="13" xfId="0" quotePrefix="1" applyFill="1" applyBorder="1" applyAlignment="1">
      <alignment horizontal="right"/>
    </xf>
    <xf numFmtId="0" fontId="0" fillId="0" borderId="13" xfId="0" quotePrefix="1" applyFill="1" applyBorder="1"/>
    <xf numFmtId="0" fontId="0" fillId="0" borderId="13" xfId="0" applyNumberFormat="1" applyBorder="1"/>
    <xf numFmtId="14" fontId="0" fillId="0" borderId="13" xfId="0" applyNumberFormat="1" applyBorder="1" applyAlignment="1">
      <alignment horizontal="right"/>
    </xf>
    <xf numFmtId="3" fontId="0" fillId="0" borderId="13" xfId="0" applyNumberFormat="1" applyBorder="1"/>
    <xf numFmtId="4" fontId="0" fillId="0" borderId="13" xfId="0" applyNumberFormat="1" applyBorder="1"/>
    <xf numFmtId="0" fontId="0" fillId="0" borderId="13" xfId="0" quotePrefix="1" applyBorder="1"/>
    <xf numFmtId="164" fontId="0" fillId="0" borderId="14" xfId="0" applyNumberFormat="1" applyBorder="1"/>
    <xf numFmtId="0" fontId="1" fillId="0" borderId="0" xfId="0" applyFont="1" applyAlignment="1">
      <alignment horizontal="center"/>
    </xf>
    <xf numFmtId="0" fontId="1" fillId="0" borderId="3" xfId="0" quotePrefix="1" applyFont="1" applyFill="1" applyBorder="1" applyAlignment="1">
      <alignment horizontal="center"/>
    </xf>
    <xf numFmtId="0" fontId="1" fillId="0" borderId="4" xfId="0" quotePrefix="1" applyFont="1" applyFill="1" applyBorder="1" applyAlignment="1">
      <alignment horizontal="center"/>
    </xf>
    <xf numFmtId="0" fontId="1" fillId="0" borderId="5" xfId="0" quotePrefix="1" applyFont="1" applyFill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14" fontId="0" fillId="0" borderId="1" xfId="0" applyNumberFormat="1" applyBorder="1"/>
    <xf numFmtId="168" fontId="0" fillId="0" borderId="1" xfId="1" applyNumberFormat="1" applyFont="1" applyBorder="1"/>
    <xf numFmtId="168" fontId="1" fillId="0" borderId="0" xfId="1" applyNumberFormat="1" applyFont="1"/>
    <xf numFmtId="0" fontId="1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8" fontId="0" fillId="0" borderId="0" xfId="0" applyNumberFormat="1"/>
    <xf numFmtId="0" fontId="6" fillId="0" borderId="0" xfId="2" applyFont="1"/>
    <xf numFmtId="0" fontId="6" fillId="0" borderId="15" xfId="2" applyFont="1" applyBorder="1" applyAlignment="1">
      <alignment horizontal="centerContinuous"/>
    </xf>
    <xf numFmtId="0" fontId="6" fillId="0" borderId="16" xfId="2" applyFont="1" applyBorder="1" applyAlignment="1">
      <alignment horizontal="centerContinuous"/>
    </xf>
    <xf numFmtId="0" fontId="7" fillId="0" borderId="15" xfId="2" applyFont="1" applyBorder="1" applyAlignment="1">
      <alignment horizontal="centerContinuous" vertical="center"/>
    </xf>
    <xf numFmtId="0" fontId="7" fillId="0" borderId="17" xfId="2" applyFont="1" applyBorder="1" applyAlignment="1">
      <alignment horizontal="centerContinuous" vertical="center"/>
    </xf>
    <xf numFmtId="0" fontId="7" fillId="0" borderId="16" xfId="2" applyFont="1" applyBorder="1" applyAlignment="1">
      <alignment horizontal="centerContinuous" vertical="center"/>
    </xf>
    <xf numFmtId="0" fontId="7" fillId="0" borderId="18" xfId="2" applyFont="1" applyBorder="1" applyAlignment="1">
      <alignment horizontal="centerContinuous" vertical="center"/>
    </xf>
    <xf numFmtId="0" fontId="6" fillId="0" borderId="19" xfId="2" applyFont="1" applyBorder="1" applyAlignment="1">
      <alignment horizontal="centerContinuous"/>
    </xf>
    <xf numFmtId="0" fontId="6" fillId="0" borderId="20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0" fontId="7" fillId="0" borderId="5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 vertical="center"/>
    </xf>
    <xf numFmtId="0" fontId="7" fillId="0" borderId="19" xfId="2" applyFont="1" applyBorder="1" applyAlignment="1">
      <alignment horizontal="centerContinuous" vertical="center"/>
    </xf>
    <xf numFmtId="0" fontId="7" fillId="0" borderId="0" xfId="2" applyFont="1" applyAlignment="1">
      <alignment horizontal="centerContinuous" vertical="center"/>
    </xf>
    <xf numFmtId="0" fontId="7" fillId="0" borderId="20" xfId="2" applyFont="1" applyBorder="1" applyAlignment="1">
      <alignment horizontal="centerContinuous" vertical="center"/>
    </xf>
    <xf numFmtId="0" fontId="7" fillId="0" borderId="21" xfId="2" applyFont="1" applyBorder="1" applyAlignment="1">
      <alignment horizontal="centerContinuous" vertical="center"/>
    </xf>
    <xf numFmtId="0" fontId="6" fillId="0" borderId="3" xfId="2" applyFont="1" applyBorder="1" applyAlignment="1">
      <alignment horizontal="centerContinuous"/>
    </xf>
    <xf numFmtId="0" fontId="6" fillId="0" borderId="5" xfId="2" applyFont="1" applyBorder="1" applyAlignment="1">
      <alignment horizontal="centerContinuous"/>
    </xf>
    <xf numFmtId="0" fontId="6" fillId="0" borderId="19" xfId="2" applyFont="1" applyBorder="1"/>
    <xf numFmtId="0" fontId="6" fillId="0" borderId="20" xfId="2" applyFont="1" applyBorder="1"/>
    <xf numFmtId="14" fontId="6" fillId="0" borderId="0" xfId="2" applyNumberFormat="1" applyFont="1"/>
    <xf numFmtId="14" fontId="6" fillId="0" borderId="0" xfId="2" applyNumberFormat="1" applyFont="1" applyAlignment="1">
      <alignment horizontal="left"/>
    </xf>
    <xf numFmtId="0" fontId="7" fillId="0" borderId="0" xfId="2" applyFont="1" applyAlignment="1">
      <alignment horizontal="center"/>
    </xf>
    <xf numFmtId="0" fontId="7" fillId="0" borderId="0" xfId="2" applyFont="1"/>
    <xf numFmtId="169" fontId="7" fillId="0" borderId="0" xfId="2" applyNumberFormat="1" applyFont="1" applyAlignment="1">
      <alignment horizontal="right"/>
    </xf>
    <xf numFmtId="1" fontId="6" fillId="0" borderId="0" xfId="2" applyNumberFormat="1" applyFont="1" applyAlignment="1">
      <alignment horizontal="center"/>
    </xf>
    <xf numFmtId="170" fontId="6" fillId="0" borderId="0" xfId="2" applyNumberFormat="1" applyFont="1" applyAlignment="1">
      <alignment horizontal="right"/>
    </xf>
    <xf numFmtId="1" fontId="6" fillId="0" borderId="22" xfId="2" applyNumberFormat="1" applyFont="1" applyBorder="1" applyAlignment="1">
      <alignment horizontal="center"/>
    </xf>
    <xf numFmtId="170" fontId="6" fillId="0" borderId="22" xfId="2" applyNumberFormat="1" applyFont="1" applyBorder="1" applyAlignment="1">
      <alignment horizontal="right"/>
    </xf>
    <xf numFmtId="0" fontId="6" fillId="0" borderId="0" xfId="2" applyFont="1" applyAlignment="1">
      <alignment horizontal="center"/>
    </xf>
    <xf numFmtId="170" fontId="7" fillId="0" borderId="0" xfId="2" applyNumberFormat="1" applyFont="1" applyAlignment="1">
      <alignment horizontal="right"/>
    </xf>
    <xf numFmtId="1" fontId="6" fillId="0" borderId="4" xfId="2" applyNumberFormat="1" applyFont="1" applyBorder="1" applyAlignment="1">
      <alignment horizontal="center"/>
    </xf>
    <xf numFmtId="168" fontId="6" fillId="0" borderId="4" xfId="3" applyNumberFormat="1" applyFont="1" applyBorder="1" applyAlignment="1">
      <alignment horizontal="right"/>
    </xf>
    <xf numFmtId="0" fontId="6" fillId="0" borderId="23" xfId="2" applyFont="1" applyBorder="1" applyAlignment="1">
      <alignment horizontal="center"/>
    </xf>
    <xf numFmtId="170" fontId="6" fillId="0" borderId="23" xfId="2" applyNumberFormat="1" applyFont="1" applyBorder="1" applyAlignment="1">
      <alignment horizontal="right"/>
    </xf>
    <xf numFmtId="170" fontId="6" fillId="0" borderId="0" xfId="2" applyNumberFormat="1" applyFont="1"/>
    <xf numFmtId="170" fontId="6" fillId="0" borderId="4" xfId="2" applyNumberFormat="1" applyFont="1" applyBorder="1"/>
    <xf numFmtId="0" fontId="6" fillId="0" borderId="3" xfId="2" applyFont="1" applyBorder="1"/>
    <xf numFmtId="0" fontId="6" fillId="0" borderId="4" xfId="2" applyFont="1" applyBorder="1"/>
    <xf numFmtId="0" fontId="6" fillId="0" borderId="5" xfId="2" applyFont="1" applyBorder="1"/>
  </cellXfs>
  <cellStyles count="4">
    <cellStyle name="Millares" xfId="1" builtinId="3"/>
    <cellStyle name="Millares 2" xfId="3" xr:uid="{CAAAAFB9-0B21-4795-BE4B-880706DF5D41}"/>
    <cellStyle name="Normal" xfId="0" builtinId="0"/>
    <cellStyle name="Normal 2" xfId="2" xr:uid="{AB0E243B-BEF6-45E8-9251-F37FBBB795C3}"/>
  </cellStyles>
  <dxfs count="5">
    <dxf>
      <numFmt numFmtId="167" formatCode="_-* #,##0.0_-;\-* #,##0.0_-;_-* &quot;-&quot;??_-;_-@_-"/>
    </dxf>
    <dxf>
      <numFmt numFmtId="168" formatCode="_-* #,##0_-;\-* #,##0_-;_-* &quot;-&quot;??_-;_-@_-"/>
    </dxf>
    <dxf>
      <numFmt numFmtId="167" formatCode="_-* #,##0.0_-;\-* #,##0.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428625</xdr:colOff>
      <xdr:row>1</xdr:row>
      <xdr:rowOff>19050</xdr:rowOff>
    </xdr:from>
    <xdr:to>
      <xdr:col>3</xdr:col>
      <xdr:colOff>419100</xdr:colOff>
      <xdr:row>4</xdr:row>
      <xdr:rowOff>171450</xdr:rowOff>
    </xdr:to>
    <xdr:pic>
      <xdr:nvPicPr>
        <xdr:cNvPr id="2" name="Imagen 1" descr="E:\Cuenta propietario\document and setins\Propietario\Mis documentos\Katerine\logo 2.jpg">
          <a:extLst>
            <a:ext uri="{FF2B5EF4-FFF2-40B4-BE49-F238E27FC236}">
              <a16:creationId xmlns:a16="http://schemas.microsoft.com/office/drawing/2014/main" id="{B3265E1F-B786-406F-A611-DC20C072F3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82121"/>
        <a:stretch>
          <a:fillRect/>
        </a:stretch>
      </xdr:blipFill>
      <xdr:spPr bwMode="auto">
        <a:xfrm>
          <a:off x="2762250" y="209550"/>
          <a:ext cx="63817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46AE41A9-2035-4FD5-8EE3-3A977FE1A9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608.372828240739" createdVersion="7" refreshedVersion="7" minRefreshableVersion="3" recordCount="13" xr:uid="{2072E6A3-101B-4FCF-BCA7-0CBDA09B0451}">
  <cacheSource type="worksheet">
    <worksheetSource ref="A2:AN15" sheet="ESTADO DE CADA FACTURA"/>
  </cacheSource>
  <cacheFields count="40">
    <cacheField name="NIT IPS" numFmtId="0">
      <sharedItems containsSemiMixedTypes="0" containsString="0" containsNumber="1" containsInteger="1" minValue="891901296" maxValue="891901296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40216" maxValue="491936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40216" maxValue="477060"/>
    </cacheField>
    <cacheField name="DOC CONTABLE" numFmtId="0">
      <sharedItems containsString="0" containsBlank="1" containsNumber="1" containsInteger="1" minValue="1221383209" maxValue="1904074110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16-01-18T00:00:00" maxDate="2021-11-20T00:00:00"/>
    </cacheField>
    <cacheField name="VALOR FACT IPS" numFmtId="168">
      <sharedItems containsSemiMixedTypes="0" containsString="0" containsNumber="1" containsInteger="1" minValue="5500" maxValue="183420"/>
    </cacheField>
    <cacheField name="SALDO FACT IPS" numFmtId="168">
      <sharedItems containsSemiMixedTypes="0" containsString="0" containsNumber="1" containsInteger="1" minValue="0" maxValue="183420"/>
    </cacheField>
    <cacheField name="OBSERVACION SASS" numFmtId="0">
      <sharedItems containsBlank="1"/>
    </cacheField>
    <cacheField name="ESTADO EPS FEBRERO 07 DEL 2022" numFmtId="0">
      <sharedItems count="3">
        <s v="FACTURA NO RADICADA"/>
        <s v="FACTURA PENDIENTE DE PROGRAMACIÓN DE PAGO"/>
        <s v="FACTURA CANCELADA"/>
      </sharedItems>
    </cacheField>
    <cacheField name="POR PAGAR SAP" numFmtId="0">
      <sharedItems containsString="0" containsBlank="1" containsNumber="1" containsInteger="1" minValue="63095" maxValue="183420"/>
    </cacheField>
    <cacheField name="DOCUMENTO CONTABLE" numFmtId="0">
      <sharedItems containsString="0" containsBlank="1" containsNumber="1" containsInteger="1" minValue="1221862752" maxValue="1221862753"/>
    </cacheField>
    <cacheField name="FUERA DE CIERRE" numFmtId="0">
      <sharedItems containsNonDate="0" containsString="0" containsBlank="1"/>
    </cacheField>
    <cacheField name="VALIDACION ALFA FACT" numFmtId="0">
      <sharedItems/>
    </cacheField>
    <cacheField name="VALOR RADICADO FACT" numFmtId="168">
      <sharedItems containsString="0" containsBlank="1" containsNumber="1" containsInteger="1" minValue="21100" maxValue="183420"/>
    </cacheField>
    <cacheField name="VALOR CRUZADO SASS" numFmtId="168">
      <sharedItems containsString="0" containsBlank="1" containsNumber="1" containsInteger="1" minValue="21100" maxValue="183420"/>
    </cacheField>
    <cacheField name="SALDO SASS" numFmtId="168">
      <sharedItems containsString="0" containsBlank="1" containsNumber="1" containsInteger="1" minValue="0" maxValue="0"/>
    </cacheField>
    <cacheField name="RETENCION" numFmtId="168">
      <sharedItems containsString="0" containsBlank="1" containsNumber="1" containsInteger="1" minValue="0" maxValue="0"/>
    </cacheField>
    <cacheField name="VALO CANCELADO SAP" numFmtId="168">
      <sharedItems containsString="0" containsBlank="1" containsNumber="1" containsInteger="1" minValue="21100" maxValue="113100"/>
    </cacheField>
    <cacheField name="DOC COMPENSACION SAP" numFmtId="0">
      <sharedItems containsString="0" containsBlank="1" containsNumber="1" containsInteger="1" minValue="2200504957" maxValue="2200685084"/>
    </cacheField>
    <cacheField name="FECHA COMPENSACION SAP" numFmtId="14">
      <sharedItems containsNonDate="0" containsDate="1" containsString="0" containsBlank="1" minDate="2018-04-19T00:00:00" maxDate="2019-07-30T00:00:00"/>
    </cacheField>
    <cacheField name="VALOR TRANFERENCIA" numFmtId="0">
      <sharedItems containsString="0" containsBlank="1" containsNumber="1" containsInteger="1" minValue="40300" maxValue="131300"/>
    </cacheField>
    <cacheField name="AUTORIZACION" numFmtId="0">
      <sharedItems containsString="0" containsBlank="1" containsNumber="1" containsInteger="1" minValue="172377302561417" maxValue="999999999999999"/>
    </cacheField>
    <cacheField name="ENTIDAD RESPONSABLE PAGO" numFmtId="0">
      <sharedItems containsBlank="1"/>
    </cacheField>
    <cacheField name="OBSERVACION GLOSA DV" numFmtId="0">
      <sharedItems containsNonDate="0" containsString="0" containsBlank="1"/>
    </cacheField>
    <cacheField name="FECHA RAD IPS" numFmtId="14">
      <sharedItems containsSemiMixedTypes="0" containsNonDate="0" containsDate="1" containsString="0" minDate="2016-01-18T00:00:00" maxDate="2021-11-20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171211" maxValue="20211230"/>
    </cacheField>
    <cacheField name="F RAD SASS" numFmtId="0">
      <sharedItems containsString="0" containsBlank="1" containsNumber="1" containsInteger="1" minValue="20171201" maxValue="20211207"/>
    </cacheField>
    <cacheField name="VALOR REPORTADO CRICULAR 030" numFmtId="0">
      <sharedItems containsString="0" containsBlank="1" containsNumber="1" containsInteger="1" minValue="21100" maxValue="183420"/>
    </cacheField>
    <cacheField name="VALOR GLOSA ACEPTADA REPORTADO CIRCULAR 030" numFmtId="0">
      <sharedItems containsString="0" containsBlank="1" containsNumber="1" containsInteger="1" minValue="0" maxValue="0"/>
    </cacheField>
    <cacheField name="F CORTE" numFmtId="0">
      <sharedItems containsSemiMixedTypes="0" containsString="0" containsNumber="1" containsInteger="1" minValue="20220207" maxValue="2022020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">
  <r>
    <n v="891901296"/>
    <s v="HOSPITAL SANTA LUCIA ESE DE EL DOVIO VAL"/>
    <s v="FV"/>
    <n v="249636"/>
    <m/>
    <n v="249636"/>
    <n v="1221438390"/>
    <s v="FV_249636"/>
    <s v="891901296_FV_249636"/>
    <d v="2019-01-30T00:00:00"/>
    <n v="33100"/>
    <n v="19057"/>
    <s v="B)Factura sin saldo ERP"/>
    <x v="0"/>
    <m/>
    <m/>
    <m/>
    <s v="Diferente_Alfa"/>
    <n v="33100"/>
    <n v="33100"/>
    <n v="0"/>
    <n v="0"/>
    <n v="33100"/>
    <n v="2200685084"/>
    <d v="2019-07-29T00:00:00"/>
    <n v="109627"/>
    <n v="190218495663829"/>
    <m/>
    <m/>
    <d v="2019-01-30T00:00:00"/>
    <m/>
    <n v="2"/>
    <m/>
    <s v="SI"/>
    <n v="1"/>
    <n v="20190630"/>
    <n v="20190619"/>
    <n v="33100"/>
    <n v="0"/>
    <n v="20220207"/>
  </r>
  <r>
    <n v="891901296"/>
    <s v="HOSPITAL SANTA LUCIA ESE DE EL DOVIO VAL"/>
    <s v="A"/>
    <n v="414985"/>
    <m/>
    <m/>
    <m/>
    <s v="A_414985"/>
    <s v="891901296_A_414985"/>
    <d v="2016-01-18T00:00:00"/>
    <n v="101746"/>
    <n v="68610"/>
    <s v="A)Factura no radicada en ERP"/>
    <x v="0"/>
    <m/>
    <m/>
    <m/>
    <s v="no_cruza"/>
    <m/>
    <m/>
    <m/>
    <m/>
    <m/>
    <m/>
    <m/>
    <m/>
    <m/>
    <m/>
    <m/>
    <d v="2016-01-18T00:00:00"/>
    <m/>
    <m/>
    <m/>
    <s v="SI"/>
    <m/>
    <m/>
    <m/>
    <m/>
    <m/>
    <n v="20220207"/>
  </r>
  <r>
    <n v="891901296"/>
    <s v="HOSPITAL SANTA LUCIA ESE DE EL DOVIO VAL"/>
    <s v="FV"/>
    <n v="491936"/>
    <m/>
    <m/>
    <m/>
    <s v="FV_491936"/>
    <s v="891901296_FV_491936"/>
    <d v="2021-11-19T00:00:00"/>
    <n v="5500"/>
    <n v="5500"/>
    <s v="A)Factura no radicada en ERP"/>
    <x v="0"/>
    <m/>
    <m/>
    <m/>
    <s v="no_cruza"/>
    <m/>
    <m/>
    <m/>
    <m/>
    <m/>
    <m/>
    <m/>
    <m/>
    <m/>
    <m/>
    <m/>
    <d v="2021-11-19T00:00:00"/>
    <m/>
    <m/>
    <m/>
    <s v="SI"/>
    <m/>
    <m/>
    <m/>
    <m/>
    <m/>
    <n v="20220207"/>
  </r>
  <r>
    <n v="891901296"/>
    <s v="HOSPITAL SANTA LUCIA ESE DE EL DOVIO VAL"/>
    <s v="FV"/>
    <n v="456664"/>
    <s v="FV"/>
    <n v="456664"/>
    <m/>
    <s v="FV_456664"/>
    <s v="891901296_FV_456664"/>
    <d v="2021-07-06T00:00:00"/>
    <n v="59810"/>
    <n v="0"/>
    <m/>
    <x v="1"/>
    <m/>
    <m/>
    <m/>
    <s v="OK"/>
    <n v="59810"/>
    <n v="59810"/>
    <n v="0"/>
    <m/>
    <m/>
    <m/>
    <m/>
    <m/>
    <n v="999999999999999"/>
    <m/>
    <m/>
    <d v="2021-07-06T00:00:00"/>
    <m/>
    <n v="2"/>
    <m/>
    <s v="SI"/>
    <n v="1"/>
    <n v="20211230"/>
    <n v="20211202"/>
    <n v="59810"/>
    <n v="0"/>
    <n v="20220207"/>
  </r>
  <r>
    <n v="891901296"/>
    <s v="HOSPITAL SANTA LUCIA ESE DE EL DOVIO VAL"/>
    <s v="FV"/>
    <n v="458122"/>
    <s v="FV"/>
    <n v="458122"/>
    <m/>
    <s v="FV_458122"/>
    <s v="891901296_FV_458122"/>
    <d v="2021-07-12T00:00:00"/>
    <n v="183420"/>
    <n v="183420"/>
    <s v="B)Factura sin saldo ERP"/>
    <x v="1"/>
    <n v="183420"/>
    <n v="1221862752"/>
    <m/>
    <s v="OK"/>
    <n v="183420"/>
    <n v="183420"/>
    <n v="0"/>
    <m/>
    <m/>
    <m/>
    <m/>
    <m/>
    <n v="211938524496037"/>
    <m/>
    <m/>
    <d v="2021-07-12T00:00:00"/>
    <m/>
    <n v="2"/>
    <m/>
    <s v="SI"/>
    <n v="1"/>
    <n v="20211230"/>
    <n v="20211207"/>
    <n v="183420"/>
    <n v="0"/>
    <n v="20220207"/>
  </r>
  <r>
    <n v="891901296"/>
    <s v="HOSPITAL SANTA LUCIA ESE DE EL DOVIO VAL"/>
    <s v="FV"/>
    <n v="463212"/>
    <s v="FV"/>
    <n v="463212"/>
    <m/>
    <s v="FV_463212"/>
    <s v="891901296_FV_463212"/>
    <d v="2021-08-02T00:00:00"/>
    <n v="22000"/>
    <n v="8653"/>
    <s v="B)Factura sin saldo ERP"/>
    <x v="1"/>
    <m/>
    <m/>
    <m/>
    <s v="OK"/>
    <n v="22000"/>
    <n v="22000"/>
    <n v="0"/>
    <m/>
    <m/>
    <m/>
    <m/>
    <m/>
    <n v="999999999999999"/>
    <m/>
    <m/>
    <d v="2021-08-02T00:00:00"/>
    <m/>
    <n v="2"/>
    <m/>
    <s v="SI"/>
    <n v="1"/>
    <n v="20211230"/>
    <n v="20211202"/>
    <n v="22000"/>
    <n v="0"/>
    <n v="20220207"/>
  </r>
  <r>
    <n v="891901296"/>
    <s v="HOSPITAL SANTA LUCIA ESE DE EL DOVIO VAL"/>
    <s v="FV"/>
    <n v="477060"/>
    <s v="FV"/>
    <n v="477060"/>
    <m/>
    <s v="FV_477060"/>
    <s v="891901296_FV_477060"/>
    <d v="2021-09-27T00:00:00"/>
    <n v="63095"/>
    <n v="63095"/>
    <s v="B)Factura sin saldo ERP"/>
    <x v="1"/>
    <n v="63095"/>
    <n v="1221862753"/>
    <m/>
    <s v="OK"/>
    <n v="63095"/>
    <n v="63095"/>
    <n v="0"/>
    <m/>
    <m/>
    <m/>
    <m/>
    <m/>
    <n v="212708516217278"/>
    <m/>
    <m/>
    <d v="2021-09-27T00:00:00"/>
    <m/>
    <n v="2"/>
    <m/>
    <s v="SI"/>
    <n v="1"/>
    <n v="20211230"/>
    <n v="20211207"/>
    <n v="63095"/>
    <n v="0"/>
    <n v="20220207"/>
  </r>
  <r>
    <n v="891901296"/>
    <s v="HOSPITAL SANTA LUCIA ESE DE EL DOVIO VAL"/>
    <s v="FV"/>
    <n v="448289"/>
    <s v="FV"/>
    <n v="448289"/>
    <m/>
    <s v="FV_448289"/>
    <s v="891901296_FV_448289"/>
    <d v="2021-06-03T00:00:00"/>
    <n v="22300"/>
    <n v="22300"/>
    <s v="B)Factura sin saldo ERP"/>
    <x v="1"/>
    <m/>
    <m/>
    <m/>
    <s v="OK"/>
    <n v="22300"/>
    <n v="22300"/>
    <n v="0"/>
    <m/>
    <m/>
    <m/>
    <m/>
    <m/>
    <n v="211478516601140"/>
    <m/>
    <m/>
    <d v="2021-06-03T00:00:00"/>
    <m/>
    <n v="2"/>
    <m/>
    <s v="SI"/>
    <n v="1"/>
    <n v="20211230"/>
    <n v="20211202"/>
    <n v="22300"/>
    <n v="0"/>
    <n v="20220207"/>
  </r>
  <r>
    <n v="891901296"/>
    <s v="HOSPITAL SANTA LUCIA ESE DE EL DOVIO VAL"/>
    <s v="FV"/>
    <n v="454627"/>
    <s v="FV"/>
    <n v="454627"/>
    <m/>
    <s v="FV_454627"/>
    <s v="891901296_FV_454627"/>
    <d v="2021-06-26T00:00:00"/>
    <n v="180535"/>
    <n v="180535"/>
    <s v="B)Factura sin saldo ERP"/>
    <x v="1"/>
    <m/>
    <m/>
    <m/>
    <s v="OK"/>
    <n v="180535"/>
    <n v="180535"/>
    <n v="0"/>
    <m/>
    <m/>
    <m/>
    <m/>
    <m/>
    <n v="999999999999999"/>
    <m/>
    <m/>
    <d v="2021-06-26T00:00:00"/>
    <m/>
    <n v="2"/>
    <m/>
    <s v="SI"/>
    <n v="1"/>
    <n v="20211230"/>
    <n v="20211202"/>
    <n v="180535"/>
    <n v="0"/>
    <n v="20220207"/>
  </r>
  <r>
    <n v="891901296"/>
    <s v="HOSPITAL SANTA LUCIA ESE DE EL DOVIO VAL"/>
    <s v="B"/>
    <n v="140216"/>
    <s v="B"/>
    <n v="140216"/>
    <n v="1902874787"/>
    <s v="B_140216"/>
    <s v="891901296_B_140216"/>
    <d v="2017-10-12T00:00:00"/>
    <n v="113100"/>
    <n v="85312"/>
    <s v="B)Factura sin saldo ERP"/>
    <x v="2"/>
    <m/>
    <m/>
    <m/>
    <s v="OK"/>
    <n v="113100"/>
    <n v="113100"/>
    <n v="0"/>
    <n v="0"/>
    <n v="113100"/>
    <n v="2200504957"/>
    <d v="2018-04-19T00:00:00"/>
    <n v="131300"/>
    <n v="172377302561417"/>
    <s v="NUEVO COMFENALCO"/>
    <m/>
    <d v="2017-10-12T00:00:00"/>
    <m/>
    <n v="2"/>
    <m/>
    <s v="SI"/>
    <n v="2"/>
    <n v="20171211"/>
    <n v="20171201"/>
    <n v="113100"/>
    <n v="0"/>
    <n v="20220207"/>
  </r>
  <r>
    <n v="891901296"/>
    <s v="HOSPITAL SANTA LUCIA ESE DE EL DOVIO VAL"/>
    <s v="B"/>
    <n v="200004"/>
    <s v="B"/>
    <n v="200004"/>
    <n v="1221383209"/>
    <s v="B_200004"/>
    <s v="891901296_B_200004"/>
    <d v="2018-11-15T00:00:00"/>
    <n v="67995"/>
    <n v="46899"/>
    <s v="B)Factura sin saldo ERP"/>
    <x v="2"/>
    <m/>
    <m/>
    <m/>
    <s v="OK"/>
    <n v="67995"/>
    <n v="67995"/>
    <n v="0"/>
    <n v="0"/>
    <n v="67995"/>
    <n v="2200578077"/>
    <d v="2018-12-04T00:00:00"/>
    <n v="120904"/>
    <n v="181591275262569"/>
    <m/>
    <m/>
    <d v="2018-11-15T00:00:00"/>
    <m/>
    <n v="2"/>
    <m/>
    <s v="SI"/>
    <n v="1"/>
    <n v="20181130"/>
    <n v="20181115"/>
    <n v="67995"/>
    <n v="0"/>
    <n v="20220207"/>
  </r>
  <r>
    <n v="891901296"/>
    <s v="HOSPITAL SANTA LUCIA ESE DE EL DOVIO VAL"/>
    <s v="B"/>
    <n v="201597"/>
    <s v="B"/>
    <n v="201597"/>
    <n v="1904074110"/>
    <s v="B_201597"/>
    <s v="891901296_B_201597"/>
    <d v="2018-11-15T00:00:00"/>
    <n v="21100"/>
    <n v="21100"/>
    <s v="B)Factura sin saldo ERP"/>
    <x v="2"/>
    <m/>
    <m/>
    <m/>
    <s v="OK"/>
    <n v="21100"/>
    <n v="21100"/>
    <n v="0"/>
    <n v="0"/>
    <n v="21100"/>
    <n v="2200618361"/>
    <d v="2019-03-26T00:00:00"/>
    <n v="40300"/>
    <n v="999999999999999"/>
    <m/>
    <m/>
    <d v="2018-11-15T00:00:00"/>
    <m/>
    <n v="2"/>
    <m/>
    <s v="SI"/>
    <n v="2"/>
    <n v="20190116"/>
    <n v="20190103"/>
    <n v="21100"/>
    <n v="0"/>
    <n v="20220207"/>
  </r>
  <r>
    <n v="891901296"/>
    <s v="HOSPITAL SANTA LUCIA ESE DE EL DOVIO VAL"/>
    <s v="B"/>
    <n v="206194"/>
    <s v="B"/>
    <n v="206194"/>
    <n v="1221383210"/>
    <s v="B_206194"/>
    <s v="891901296_B_206194"/>
    <d v="2018-11-15T00:00:00"/>
    <n v="52905"/>
    <n v="52905"/>
    <s v="B)Factura sin saldo ERP/conciliar diferencia valor de factura"/>
    <x v="2"/>
    <m/>
    <m/>
    <m/>
    <s v="OK"/>
    <n v="52909"/>
    <n v="52909"/>
    <n v="0"/>
    <n v="0"/>
    <n v="52909"/>
    <n v="2200578077"/>
    <d v="2018-12-04T00:00:00"/>
    <n v="120904"/>
    <n v="181861275215876"/>
    <m/>
    <m/>
    <d v="2018-11-15T00:00:00"/>
    <m/>
    <n v="2"/>
    <m/>
    <s v="SI"/>
    <n v="1"/>
    <n v="20181130"/>
    <n v="20181115"/>
    <n v="52909"/>
    <n v="0"/>
    <n v="2022020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83B82D8-75BD-42D4-B494-6302A37621A8}" name="TablaDinámica1" cacheId="4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D7" firstHeaderRow="0" firstDataRow="1" firstDataCol="1"/>
  <pivotFields count="40"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numFmtId="168" showAll="0"/>
    <pivotField dataField="1" numFmtId="168" showAll="0"/>
    <pivotField showAll="0"/>
    <pivotField axis="axisRow" showAll="0">
      <items count="4">
        <item x="2"/>
        <item x="0"/>
        <item x="1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4">
    <i>
      <x/>
    </i>
    <i>
      <x v="1"/>
    </i>
    <i>
      <x v="2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uenta de FACTURA" fld="7" subtotal="count" baseField="0" baseItem="0"/>
    <dataField name="Suma de SALDO FACT IPS" fld="11" baseField="0" baseItem="0" numFmtId="168"/>
    <dataField name="Suma de POR PAGAR SAP" fld="14" baseField="0" baseItem="0" numFmtId="168"/>
  </dataFields>
  <formats count="1">
    <format dxfId="1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28"/>
  <sheetViews>
    <sheetView topLeftCell="A7" workbookViewId="0">
      <selection activeCell="C13" sqref="C13"/>
    </sheetView>
  </sheetViews>
  <sheetFormatPr baseColWidth="10" defaultRowHeight="15" x14ac:dyDescent="0.25"/>
  <cols>
    <col min="1" max="1" width="12.42578125" customWidth="1"/>
    <col min="2" max="2" width="22.5703125" style="22" customWidth="1"/>
    <col min="3" max="3" width="9.7109375" customWidth="1"/>
    <col min="4" max="4" width="8.140625" customWidth="1"/>
    <col min="6" max="6" width="12.5703125" customWidth="1"/>
    <col min="10" max="10" width="33.42578125" customWidth="1"/>
    <col min="11" max="11" width="14.85546875" customWidth="1"/>
  </cols>
  <sheetData>
    <row r="2" spans="1:12" s="1" customFormat="1" x14ac:dyDescent="0.25">
      <c r="B2" s="22"/>
      <c r="C2" s="51" t="s">
        <v>7</v>
      </c>
      <c r="D2" s="51"/>
      <c r="E2" s="51"/>
      <c r="F2" s="51"/>
      <c r="G2" s="51"/>
      <c r="H2" s="51"/>
      <c r="I2" s="51"/>
      <c r="J2" s="51"/>
      <c r="K2" s="51"/>
    </row>
    <row r="3" spans="1:12" s="1" customFormat="1" x14ac:dyDescent="0.25">
      <c r="B3" s="22"/>
      <c r="C3" s="51" t="s">
        <v>28</v>
      </c>
      <c r="D3" s="51"/>
      <c r="E3" s="51"/>
      <c r="F3" s="51"/>
      <c r="G3" s="51"/>
      <c r="H3" s="51"/>
      <c r="I3" s="51"/>
      <c r="J3" s="51"/>
      <c r="K3" s="51"/>
    </row>
    <row r="4" spans="1:12" s="1" customFormat="1" x14ac:dyDescent="0.25">
      <c r="B4" s="22"/>
    </row>
    <row r="5" spans="1:12" s="1" customFormat="1" x14ac:dyDescent="0.25">
      <c r="B5" s="22"/>
    </row>
    <row r="6" spans="1:12" s="1" customFormat="1" x14ac:dyDescent="0.25">
      <c r="B6" s="22"/>
    </row>
    <row r="7" spans="1:12" ht="45.75" thickBot="1" x14ac:dyDescent="0.3">
      <c r="A7" s="6" t="s">
        <v>32</v>
      </c>
      <c r="B7" s="6" t="s">
        <v>36</v>
      </c>
      <c r="C7" s="6" t="s">
        <v>9</v>
      </c>
      <c r="D7" s="7" t="s">
        <v>10</v>
      </c>
      <c r="E7" s="7" t="s">
        <v>11</v>
      </c>
      <c r="F7" s="6" t="s">
        <v>33</v>
      </c>
      <c r="G7" s="6" t="s">
        <v>35</v>
      </c>
      <c r="H7" s="7" t="s">
        <v>8</v>
      </c>
      <c r="I7" s="6" t="s">
        <v>34</v>
      </c>
      <c r="J7" s="7" t="s">
        <v>12</v>
      </c>
      <c r="K7" s="7" t="s">
        <v>13</v>
      </c>
    </row>
    <row r="8" spans="1:12" x14ac:dyDescent="0.25">
      <c r="A8" s="28" t="s">
        <v>37</v>
      </c>
      <c r="B8" s="29" t="s">
        <v>38</v>
      </c>
      <c r="C8" s="30">
        <v>2971</v>
      </c>
      <c r="D8" s="31" t="s">
        <v>14</v>
      </c>
      <c r="E8" s="32">
        <v>414985</v>
      </c>
      <c r="F8" s="33" t="s">
        <v>0</v>
      </c>
      <c r="G8" s="34">
        <v>101746</v>
      </c>
      <c r="H8" s="35">
        <v>33136</v>
      </c>
      <c r="I8" s="35">
        <v>68610</v>
      </c>
      <c r="J8" s="31" t="s">
        <v>15</v>
      </c>
      <c r="K8" s="36">
        <v>1113634139</v>
      </c>
      <c r="L8" s="8"/>
    </row>
    <row r="9" spans="1:12" s="1" customFormat="1" x14ac:dyDescent="0.25">
      <c r="A9" s="37" t="s">
        <v>37</v>
      </c>
      <c r="B9" s="27" t="s">
        <v>38</v>
      </c>
      <c r="C9" s="12">
        <v>4670</v>
      </c>
      <c r="D9" s="2" t="s">
        <v>16</v>
      </c>
      <c r="E9" s="3">
        <v>140216</v>
      </c>
      <c r="F9" s="24" t="s">
        <v>1</v>
      </c>
      <c r="G9" s="5">
        <v>113100</v>
      </c>
      <c r="H9" s="4">
        <v>27788</v>
      </c>
      <c r="I9" s="4">
        <f>G9-H9</f>
        <v>85312</v>
      </c>
      <c r="J9" s="2" t="s">
        <v>17</v>
      </c>
      <c r="K9" s="38">
        <v>1109185468</v>
      </c>
      <c r="L9" s="8"/>
    </row>
    <row r="10" spans="1:12" x14ac:dyDescent="0.25">
      <c r="A10" s="37" t="s">
        <v>37</v>
      </c>
      <c r="B10" s="27" t="s">
        <v>38</v>
      </c>
      <c r="C10" s="13" t="s">
        <v>2</v>
      </c>
      <c r="D10" s="2" t="s">
        <v>16</v>
      </c>
      <c r="E10" s="3">
        <v>201597</v>
      </c>
      <c r="F10" s="24" t="s">
        <v>3</v>
      </c>
      <c r="G10" s="5">
        <v>21100</v>
      </c>
      <c r="H10" s="4">
        <v>0</v>
      </c>
      <c r="I10" s="4">
        <v>21100</v>
      </c>
      <c r="J10" s="2" t="s">
        <v>18</v>
      </c>
      <c r="K10" s="39">
        <v>29853486</v>
      </c>
    </row>
    <row r="11" spans="1:12" s="1" customFormat="1" x14ac:dyDescent="0.25">
      <c r="A11" s="37" t="s">
        <v>37</v>
      </c>
      <c r="B11" s="27" t="s">
        <v>38</v>
      </c>
      <c r="C11" s="13" t="s">
        <v>2</v>
      </c>
      <c r="D11" s="2" t="s">
        <v>16</v>
      </c>
      <c r="E11" s="3">
        <v>200004</v>
      </c>
      <c r="F11" s="24" t="s">
        <v>3</v>
      </c>
      <c r="G11" s="5">
        <v>67995</v>
      </c>
      <c r="H11" s="4">
        <v>21096</v>
      </c>
      <c r="I11" s="4">
        <f>G11-H11</f>
        <v>46899</v>
      </c>
      <c r="J11" s="2" t="s">
        <v>18</v>
      </c>
      <c r="K11" s="39">
        <v>29853486</v>
      </c>
    </row>
    <row r="12" spans="1:12" s="1" customFormat="1" x14ac:dyDescent="0.25">
      <c r="A12" s="37" t="s">
        <v>37</v>
      </c>
      <c r="B12" s="27" t="s">
        <v>38</v>
      </c>
      <c r="C12" s="13" t="s">
        <v>2</v>
      </c>
      <c r="D12" s="2" t="s">
        <v>16</v>
      </c>
      <c r="E12" s="3">
        <v>206194</v>
      </c>
      <c r="F12" s="24" t="s">
        <v>3</v>
      </c>
      <c r="G12" s="5">
        <v>52905</v>
      </c>
      <c r="H12" s="4">
        <v>0</v>
      </c>
      <c r="I12" s="4">
        <f>G12</f>
        <v>52905</v>
      </c>
      <c r="J12" s="2" t="s">
        <v>19</v>
      </c>
      <c r="K12" s="39">
        <v>1112934750</v>
      </c>
      <c r="L12" s="8"/>
    </row>
    <row r="13" spans="1:12" x14ac:dyDescent="0.25">
      <c r="A13" s="37" t="s">
        <v>37</v>
      </c>
      <c r="B13" s="27" t="s">
        <v>38</v>
      </c>
      <c r="C13" s="13" t="s">
        <v>4</v>
      </c>
      <c r="D13" s="3" t="s">
        <v>5</v>
      </c>
      <c r="E13" s="2">
        <v>249636</v>
      </c>
      <c r="F13" s="25">
        <v>43495</v>
      </c>
      <c r="G13" s="9">
        <v>33100</v>
      </c>
      <c r="H13" s="10">
        <f>G13-I13</f>
        <v>14043</v>
      </c>
      <c r="I13" s="4">
        <v>19057</v>
      </c>
      <c r="J13" s="3" t="s">
        <v>6</v>
      </c>
      <c r="K13" s="40">
        <v>29853486</v>
      </c>
      <c r="L13" s="8"/>
    </row>
    <row r="14" spans="1:12" x14ac:dyDescent="0.25">
      <c r="A14" s="37" t="s">
        <v>37</v>
      </c>
      <c r="B14" s="27" t="s">
        <v>38</v>
      </c>
      <c r="C14" s="13" t="s">
        <v>21</v>
      </c>
      <c r="D14" s="3" t="s">
        <v>5</v>
      </c>
      <c r="E14" s="14">
        <v>448289</v>
      </c>
      <c r="F14" s="25">
        <v>44350</v>
      </c>
      <c r="G14" s="9">
        <v>22300</v>
      </c>
      <c r="H14" s="4">
        <v>0</v>
      </c>
      <c r="I14" s="9">
        <v>22300</v>
      </c>
      <c r="J14" s="3" t="s">
        <v>22</v>
      </c>
      <c r="K14" s="40">
        <v>1144162122</v>
      </c>
      <c r="L14" s="8"/>
    </row>
    <row r="15" spans="1:12" x14ac:dyDescent="0.25">
      <c r="A15" s="37" t="s">
        <v>37</v>
      </c>
      <c r="B15" s="27" t="s">
        <v>38</v>
      </c>
      <c r="C15" s="13" t="s">
        <v>21</v>
      </c>
      <c r="D15" s="3" t="s">
        <v>5</v>
      </c>
      <c r="E15" s="14">
        <v>454627</v>
      </c>
      <c r="F15" s="25">
        <v>44373</v>
      </c>
      <c r="G15" s="9">
        <v>180535</v>
      </c>
      <c r="H15" s="4">
        <v>0</v>
      </c>
      <c r="I15" s="9">
        <v>180535</v>
      </c>
      <c r="J15" s="3" t="s">
        <v>23</v>
      </c>
      <c r="K15" s="40">
        <v>16513046</v>
      </c>
    </row>
    <row r="16" spans="1:12" x14ac:dyDescent="0.25">
      <c r="A16" s="37" t="s">
        <v>37</v>
      </c>
      <c r="B16" s="27" t="s">
        <v>38</v>
      </c>
      <c r="C16" s="13" t="s">
        <v>24</v>
      </c>
      <c r="D16" s="3" t="s">
        <v>5</v>
      </c>
      <c r="E16" s="14">
        <v>458122</v>
      </c>
      <c r="F16" s="25">
        <v>44389</v>
      </c>
      <c r="G16" s="9">
        <v>183420</v>
      </c>
      <c r="H16" s="4">
        <v>0</v>
      </c>
      <c r="I16" s="9">
        <v>183420</v>
      </c>
      <c r="J16" s="3" t="s">
        <v>25</v>
      </c>
      <c r="K16" s="40">
        <v>1112930278</v>
      </c>
    </row>
    <row r="17" spans="1:12" x14ac:dyDescent="0.25">
      <c r="A17" s="37" t="s">
        <v>37</v>
      </c>
      <c r="B17" s="27" t="s">
        <v>38</v>
      </c>
      <c r="C17" s="13" t="s">
        <v>24</v>
      </c>
      <c r="D17" s="3" t="s">
        <v>5</v>
      </c>
      <c r="E17" s="14">
        <v>477060</v>
      </c>
      <c r="F17" s="25">
        <v>44466</v>
      </c>
      <c r="G17" s="9">
        <v>63095</v>
      </c>
      <c r="H17" s="4">
        <v>0</v>
      </c>
      <c r="I17" s="9">
        <v>63095</v>
      </c>
      <c r="J17" s="3" t="s">
        <v>26</v>
      </c>
      <c r="K17" s="40">
        <v>1144126087</v>
      </c>
      <c r="L17" s="8"/>
    </row>
    <row r="18" spans="1:12" x14ac:dyDescent="0.25">
      <c r="A18" s="37" t="s">
        <v>37</v>
      </c>
      <c r="B18" s="27" t="s">
        <v>38</v>
      </c>
      <c r="C18" s="13" t="s">
        <v>27</v>
      </c>
      <c r="D18" s="3" t="s">
        <v>5</v>
      </c>
      <c r="E18" s="14">
        <v>456664</v>
      </c>
      <c r="F18" s="25">
        <v>44383</v>
      </c>
      <c r="G18" s="9">
        <v>59810</v>
      </c>
      <c r="H18" s="4">
        <v>59810</v>
      </c>
      <c r="I18" s="23">
        <f>G18-H18</f>
        <v>0</v>
      </c>
      <c r="J18" s="3" t="s">
        <v>23</v>
      </c>
      <c r="K18" s="40">
        <v>16513046</v>
      </c>
    </row>
    <row r="19" spans="1:12" x14ac:dyDescent="0.25">
      <c r="A19" s="37" t="s">
        <v>37</v>
      </c>
      <c r="B19" s="27" t="s">
        <v>38</v>
      </c>
      <c r="C19" s="13" t="s">
        <v>27</v>
      </c>
      <c r="D19" s="3" t="s">
        <v>5</v>
      </c>
      <c r="E19" s="14">
        <v>463212</v>
      </c>
      <c r="F19" s="25">
        <v>44410</v>
      </c>
      <c r="G19" s="9">
        <v>22000</v>
      </c>
      <c r="H19" s="4">
        <v>13347</v>
      </c>
      <c r="I19" s="23">
        <f>G19-H19</f>
        <v>8653</v>
      </c>
      <c r="J19" s="3" t="s">
        <v>20</v>
      </c>
      <c r="K19" s="40">
        <v>1109933404</v>
      </c>
      <c r="L19" s="11"/>
    </row>
    <row r="20" spans="1:12" s="1" customFormat="1" ht="15.75" thickBot="1" x14ac:dyDescent="0.3">
      <c r="A20" s="41" t="s">
        <v>37</v>
      </c>
      <c r="B20" s="42" t="s">
        <v>38</v>
      </c>
      <c r="C20" s="43" t="s">
        <v>30</v>
      </c>
      <c r="D20" s="44" t="s">
        <v>5</v>
      </c>
      <c r="E20" s="45">
        <v>491936</v>
      </c>
      <c r="F20" s="46">
        <v>44519</v>
      </c>
      <c r="G20" s="47">
        <v>5500</v>
      </c>
      <c r="H20" s="48">
        <v>0</v>
      </c>
      <c r="I20" s="47">
        <v>5500</v>
      </c>
      <c r="J20" s="49" t="s">
        <v>29</v>
      </c>
      <c r="K20" s="50">
        <v>1110058072</v>
      </c>
      <c r="L20" s="11"/>
    </row>
    <row r="21" spans="1:12" s="1" customFormat="1" ht="16.5" thickBot="1" x14ac:dyDescent="0.3">
      <c r="B21" s="22"/>
      <c r="C21" s="52" t="s">
        <v>31</v>
      </c>
      <c r="D21" s="53"/>
      <c r="E21" s="53"/>
      <c r="F21" s="53"/>
      <c r="G21" s="53"/>
      <c r="H21" s="54"/>
      <c r="I21" s="26">
        <f>SUM(I8:I20)</f>
        <v>757386</v>
      </c>
      <c r="J21" s="16"/>
      <c r="K21" s="21"/>
      <c r="L21" s="11"/>
    </row>
    <row r="22" spans="1:12" s="1" customFormat="1" x14ac:dyDescent="0.25">
      <c r="B22" s="22"/>
      <c r="C22" s="15"/>
      <c r="D22" s="16"/>
      <c r="E22" s="17"/>
      <c r="F22" s="18"/>
      <c r="G22" s="19"/>
      <c r="H22" s="20"/>
      <c r="I22" s="19"/>
      <c r="J22" s="16"/>
      <c r="K22" s="21"/>
      <c r="L22" s="11"/>
    </row>
    <row r="23" spans="1:12" s="1" customFormat="1" x14ac:dyDescent="0.25">
      <c r="B23" s="22"/>
      <c r="C23" s="15"/>
      <c r="D23" s="16"/>
      <c r="E23" s="17"/>
      <c r="F23" s="18"/>
      <c r="G23" s="19"/>
      <c r="H23" s="20"/>
      <c r="I23" s="19"/>
      <c r="J23" s="16"/>
      <c r="K23" s="21"/>
      <c r="L23" s="11"/>
    </row>
    <row r="24" spans="1:12" s="1" customFormat="1" x14ac:dyDescent="0.25">
      <c r="B24" s="22"/>
      <c r="C24" s="15"/>
      <c r="D24" s="16"/>
      <c r="E24" s="17"/>
      <c r="F24" s="18"/>
      <c r="G24" s="19"/>
      <c r="H24" s="20"/>
      <c r="I24" s="19"/>
      <c r="J24" s="16"/>
      <c r="K24" s="21"/>
      <c r="L24" s="11"/>
    </row>
    <row r="25" spans="1:12" s="1" customFormat="1" x14ac:dyDescent="0.25">
      <c r="B25" s="22"/>
      <c r="C25" s="15"/>
      <c r="D25" s="16"/>
      <c r="E25" s="17"/>
      <c r="F25" s="18"/>
      <c r="G25" s="19"/>
      <c r="H25" s="20"/>
      <c r="I25" s="19"/>
      <c r="J25" s="16"/>
      <c r="K25" s="21"/>
      <c r="L25" s="11"/>
    </row>
    <row r="26" spans="1:12" s="1" customFormat="1" x14ac:dyDescent="0.25">
      <c r="B26" s="22"/>
      <c r="C26" s="15"/>
      <c r="D26" s="16"/>
      <c r="E26" s="17"/>
      <c r="F26" s="18"/>
      <c r="G26" s="19"/>
      <c r="H26" s="20"/>
      <c r="I26" s="19"/>
      <c r="J26" s="16"/>
      <c r="K26" s="21"/>
      <c r="L26" s="11"/>
    </row>
    <row r="27" spans="1:12" s="1" customFormat="1" x14ac:dyDescent="0.25">
      <c r="B27" s="22"/>
      <c r="C27" s="15"/>
      <c r="D27" s="16"/>
      <c r="E27" s="17"/>
      <c r="F27" s="18"/>
      <c r="G27" s="19"/>
      <c r="H27" s="20"/>
      <c r="I27" s="19"/>
      <c r="J27" s="16"/>
      <c r="K27" s="21"/>
      <c r="L27" s="11"/>
    </row>
    <row r="28" spans="1:12" s="1" customFormat="1" x14ac:dyDescent="0.25">
      <c r="B28" s="22"/>
      <c r="C28" s="15"/>
      <c r="D28" s="16"/>
      <c r="E28" s="17"/>
      <c r="F28" s="18"/>
      <c r="G28" s="19"/>
      <c r="H28" s="20"/>
      <c r="I28" s="19"/>
      <c r="J28" s="16"/>
      <c r="K28" s="21"/>
      <c r="L28" s="11"/>
    </row>
  </sheetData>
  <mergeCells count="3">
    <mergeCell ref="C2:K2"/>
    <mergeCell ref="C3:K3"/>
    <mergeCell ref="C21:H21"/>
  </mergeCells>
  <phoneticPr fontId="4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9F952-BB92-4A6E-9D07-AE53B753844F}">
  <dimension ref="A3:D7"/>
  <sheetViews>
    <sheetView showGridLines="0" zoomScale="85" zoomScaleNormal="85" workbookViewId="0">
      <selection activeCell="C7" sqref="A4:C7"/>
    </sheetView>
  </sheetViews>
  <sheetFormatPr baseColWidth="10" defaultRowHeight="15" x14ac:dyDescent="0.25"/>
  <cols>
    <col min="1" max="1" width="46.7109375" bestFit="1" customWidth="1"/>
    <col min="2" max="2" width="18.85546875" bestFit="1" customWidth="1"/>
    <col min="3" max="3" width="23.140625" bestFit="1" customWidth="1"/>
    <col min="4" max="4" width="23.5703125" bestFit="1" customWidth="1"/>
  </cols>
  <sheetData>
    <row r="3" spans="1:4" x14ac:dyDescent="0.25">
      <c r="A3" s="61" t="s">
        <v>117</v>
      </c>
      <c r="B3" s="22" t="s">
        <v>119</v>
      </c>
      <c r="C3" s="22" t="s">
        <v>120</v>
      </c>
      <c r="D3" s="22" t="s">
        <v>121</v>
      </c>
    </row>
    <row r="4" spans="1:4" x14ac:dyDescent="0.25">
      <c r="A4" s="62" t="s">
        <v>116</v>
      </c>
      <c r="B4" s="63">
        <v>4</v>
      </c>
      <c r="C4" s="64">
        <v>206216</v>
      </c>
      <c r="D4" s="64"/>
    </row>
    <row r="5" spans="1:4" x14ac:dyDescent="0.25">
      <c r="A5" s="62" t="s">
        <v>114</v>
      </c>
      <c r="B5" s="63">
        <v>3</v>
      </c>
      <c r="C5" s="64">
        <v>93167</v>
      </c>
      <c r="D5" s="64"/>
    </row>
    <row r="6" spans="1:4" x14ac:dyDescent="0.25">
      <c r="A6" s="62" t="s">
        <v>115</v>
      </c>
      <c r="B6" s="63">
        <v>6</v>
      </c>
      <c r="C6" s="64">
        <v>458003</v>
      </c>
      <c r="D6" s="64">
        <v>246515</v>
      </c>
    </row>
    <row r="7" spans="1:4" x14ac:dyDescent="0.25">
      <c r="A7" s="62" t="s">
        <v>118</v>
      </c>
      <c r="B7" s="63">
        <v>13</v>
      </c>
      <c r="C7" s="64">
        <v>757386</v>
      </c>
      <c r="D7" s="64">
        <v>246515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274559-34D1-4773-A485-9635666F8149}">
  <dimension ref="A1:AN15"/>
  <sheetViews>
    <sheetView showGridLines="0" zoomScale="85" zoomScaleNormal="85" workbookViewId="0">
      <selection activeCell="B5" sqref="B5"/>
    </sheetView>
  </sheetViews>
  <sheetFormatPr baseColWidth="10" defaultRowHeight="15" x14ac:dyDescent="0.25"/>
  <cols>
    <col min="1" max="1" width="10" bestFit="1" customWidth="1"/>
    <col min="2" max="2" width="41" bestFit="1" customWidth="1"/>
    <col min="3" max="3" width="13.85546875" bestFit="1" customWidth="1"/>
    <col min="4" max="4" width="17.7109375" bestFit="1" customWidth="1"/>
    <col min="5" max="5" width="12.7109375" bestFit="1" customWidth="1"/>
    <col min="6" max="6" width="19.7109375" bestFit="1" customWidth="1"/>
    <col min="7" max="7" width="14.5703125" bestFit="1" customWidth="1"/>
    <col min="8" max="8" width="14.5703125" style="22" customWidth="1"/>
    <col min="9" max="9" width="20.42578125" bestFit="1" customWidth="1"/>
    <col min="10" max="10" width="14.7109375" bestFit="1" customWidth="1"/>
    <col min="11" max="11" width="15" bestFit="1" customWidth="1"/>
    <col min="12" max="12" width="14.85546875" bestFit="1" customWidth="1"/>
    <col min="13" max="13" width="29.28515625" customWidth="1"/>
    <col min="14" max="14" width="46.7109375" style="22" bestFit="1" customWidth="1"/>
    <col min="15" max="17" width="26.140625" style="22" customWidth="1"/>
    <col min="18" max="18" width="22.140625" bestFit="1" customWidth="1"/>
    <col min="19" max="19" width="22" bestFit="1" customWidth="1"/>
    <col min="20" max="20" width="20.85546875" bestFit="1" customWidth="1"/>
    <col min="21" max="21" width="11.5703125" bestFit="1" customWidth="1"/>
    <col min="22" max="22" width="11.140625" bestFit="1" customWidth="1"/>
    <col min="23" max="23" width="21.28515625" bestFit="1" customWidth="1"/>
    <col min="24" max="24" width="24.140625" bestFit="1" customWidth="1"/>
    <col min="25" max="25" width="26" bestFit="1" customWidth="1"/>
    <col min="26" max="26" width="21" bestFit="1" customWidth="1"/>
    <col min="27" max="27" width="14.5703125" bestFit="1" customWidth="1"/>
    <col min="28" max="28" width="27.7109375" bestFit="1" customWidth="1"/>
    <col min="29" max="29" width="23.42578125" bestFit="1" customWidth="1"/>
    <col min="30" max="30" width="14" bestFit="1" customWidth="1"/>
    <col min="31" max="31" width="22.7109375" bestFit="1" customWidth="1"/>
    <col min="32" max="32" width="20.28515625" bestFit="1" customWidth="1"/>
    <col min="33" max="33" width="23.5703125" bestFit="1" customWidth="1"/>
    <col min="34" max="34" width="20.85546875" bestFit="1" customWidth="1"/>
    <col min="35" max="35" width="22.42578125" bestFit="1" customWidth="1"/>
    <col min="36" max="36" width="22.140625" bestFit="1" customWidth="1"/>
    <col min="37" max="37" width="10.85546875" bestFit="1" customWidth="1"/>
    <col min="38" max="38" width="31.140625" bestFit="1" customWidth="1"/>
    <col min="39" max="39" width="47.85546875" bestFit="1" customWidth="1"/>
    <col min="40" max="40" width="9.28515625" bestFit="1" customWidth="1"/>
  </cols>
  <sheetData>
    <row r="1" spans="1:40" x14ac:dyDescent="0.25">
      <c r="J1" s="60" t="s">
        <v>109</v>
      </c>
      <c r="K1" s="59">
        <f>SUBTOTAL(9,K3:K15)</f>
        <v>926606</v>
      </c>
      <c r="L1" s="59">
        <f>SUBTOTAL(9,L3:L15)</f>
        <v>757386</v>
      </c>
      <c r="S1" s="59">
        <f>SUBTOTAL(9,S3:S15)</f>
        <v>819364</v>
      </c>
      <c r="T1" s="59">
        <f>SUBTOTAL(9,T3:T15)</f>
        <v>819364</v>
      </c>
      <c r="W1" s="59">
        <f>SUBTOTAL(9,W3:W15)</f>
        <v>288204</v>
      </c>
    </row>
    <row r="2" spans="1:40" ht="39.950000000000003" customHeight="1" x14ac:dyDescent="0.25">
      <c r="A2" s="55" t="s">
        <v>39</v>
      </c>
      <c r="B2" s="55" t="s">
        <v>40</v>
      </c>
      <c r="C2" s="55" t="s">
        <v>41</v>
      </c>
      <c r="D2" s="55" t="s">
        <v>42</v>
      </c>
      <c r="E2" s="55" t="s">
        <v>44</v>
      </c>
      <c r="F2" s="55" t="s">
        <v>45</v>
      </c>
      <c r="G2" s="55" t="s">
        <v>46</v>
      </c>
      <c r="H2" s="56" t="s">
        <v>11</v>
      </c>
      <c r="I2" s="56" t="s">
        <v>43</v>
      </c>
      <c r="J2" s="55" t="s">
        <v>47</v>
      </c>
      <c r="K2" s="55" t="s">
        <v>48</v>
      </c>
      <c r="L2" s="55" t="s">
        <v>49</v>
      </c>
      <c r="M2" s="55" t="s">
        <v>50</v>
      </c>
      <c r="N2" s="56" t="s">
        <v>110</v>
      </c>
      <c r="O2" s="56" t="s">
        <v>111</v>
      </c>
      <c r="P2" s="56" t="s">
        <v>112</v>
      </c>
      <c r="Q2" s="56" t="s">
        <v>113</v>
      </c>
      <c r="R2" s="55" t="s">
        <v>51</v>
      </c>
      <c r="S2" s="55" t="s">
        <v>52</v>
      </c>
      <c r="T2" s="55" t="s">
        <v>53</v>
      </c>
      <c r="U2" s="55" t="s">
        <v>54</v>
      </c>
      <c r="V2" s="56" t="s">
        <v>56</v>
      </c>
      <c r="W2" s="56" t="s">
        <v>55</v>
      </c>
      <c r="X2" s="56" t="s">
        <v>57</v>
      </c>
      <c r="Y2" s="56" t="s">
        <v>58</v>
      </c>
      <c r="Z2" s="55" t="s">
        <v>59</v>
      </c>
      <c r="AA2" s="55" t="s">
        <v>60</v>
      </c>
      <c r="AB2" s="55" t="s">
        <v>61</v>
      </c>
      <c r="AC2" s="55" t="s">
        <v>62</v>
      </c>
      <c r="AD2" s="55" t="s">
        <v>63</v>
      </c>
      <c r="AE2" s="55" t="s">
        <v>64</v>
      </c>
      <c r="AF2" s="55" t="s">
        <v>65</v>
      </c>
      <c r="AG2" s="55" t="s">
        <v>66</v>
      </c>
      <c r="AH2" s="55" t="s">
        <v>67</v>
      </c>
      <c r="AI2" s="55" t="s">
        <v>68</v>
      </c>
      <c r="AJ2" s="55" t="s">
        <v>69</v>
      </c>
      <c r="AK2" s="55" t="s">
        <v>70</v>
      </c>
      <c r="AL2" s="55" t="s">
        <v>71</v>
      </c>
      <c r="AM2" s="55" t="s">
        <v>72</v>
      </c>
      <c r="AN2" s="55" t="s">
        <v>73</v>
      </c>
    </row>
    <row r="3" spans="1:40" x14ac:dyDescent="0.25">
      <c r="A3" s="27">
        <v>891901296</v>
      </c>
      <c r="B3" s="27" t="s">
        <v>74</v>
      </c>
      <c r="C3" s="27" t="s">
        <v>5</v>
      </c>
      <c r="D3" s="27">
        <v>249636</v>
      </c>
      <c r="E3" s="27"/>
      <c r="F3" s="27">
        <v>249636</v>
      </c>
      <c r="G3" s="27">
        <v>1221438390</v>
      </c>
      <c r="H3" s="27" t="s">
        <v>96</v>
      </c>
      <c r="I3" s="27" t="s">
        <v>75</v>
      </c>
      <c r="J3" s="57">
        <v>43495</v>
      </c>
      <c r="K3" s="58">
        <v>33100</v>
      </c>
      <c r="L3" s="58">
        <v>19057</v>
      </c>
      <c r="M3" s="27" t="s">
        <v>76</v>
      </c>
      <c r="N3" s="27" t="s">
        <v>114</v>
      </c>
      <c r="O3" s="27"/>
      <c r="P3" s="27"/>
      <c r="Q3" s="27"/>
      <c r="R3" s="27" t="s">
        <v>77</v>
      </c>
      <c r="S3" s="58">
        <v>33100</v>
      </c>
      <c r="T3" s="58">
        <v>33100</v>
      </c>
      <c r="U3" s="58">
        <v>0</v>
      </c>
      <c r="V3" s="58">
        <v>0</v>
      </c>
      <c r="W3" s="58">
        <v>33100</v>
      </c>
      <c r="X3" s="27">
        <v>2200685084</v>
      </c>
      <c r="Y3" s="57">
        <v>43675</v>
      </c>
      <c r="Z3" s="27">
        <v>109627</v>
      </c>
      <c r="AA3" s="27">
        <v>190218495663829</v>
      </c>
      <c r="AB3" s="27"/>
      <c r="AC3" s="27"/>
      <c r="AD3" s="57">
        <v>43495</v>
      </c>
      <c r="AE3" s="27"/>
      <c r="AF3" s="27">
        <v>2</v>
      </c>
      <c r="AG3" s="27"/>
      <c r="AH3" s="27" t="s">
        <v>78</v>
      </c>
      <c r="AI3" s="27">
        <v>1</v>
      </c>
      <c r="AJ3" s="27">
        <v>20190630</v>
      </c>
      <c r="AK3" s="27">
        <v>20190619</v>
      </c>
      <c r="AL3" s="27">
        <v>33100</v>
      </c>
      <c r="AM3" s="27">
        <v>0</v>
      </c>
      <c r="AN3" s="27">
        <v>20220207</v>
      </c>
    </row>
    <row r="4" spans="1:40" x14ac:dyDescent="0.25">
      <c r="A4" s="27">
        <v>891901296</v>
      </c>
      <c r="B4" s="27" t="s">
        <v>74</v>
      </c>
      <c r="C4" s="27" t="s">
        <v>14</v>
      </c>
      <c r="D4" s="27">
        <v>414985</v>
      </c>
      <c r="E4" s="27"/>
      <c r="F4" s="27"/>
      <c r="G4" s="27"/>
      <c r="H4" s="27" t="s">
        <v>97</v>
      </c>
      <c r="I4" s="27" t="s">
        <v>79</v>
      </c>
      <c r="J4" s="57">
        <v>42387</v>
      </c>
      <c r="K4" s="58">
        <v>101746</v>
      </c>
      <c r="L4" s="58">
        <v>68610</v>
      </c>
      <c r="M4" s="27" t="s">
        <v>80</v>
      </c>
      <c r="N4" s="27" t="s">
        <v>114</v>
      </c>
      <c r="O4" s="27"/>
      <c r="P4" s="27"/>
      <c r="Q4" s="27"/>
      <c r="R4" s="27" t="s">
        <v>81</v>
      </c>
      <c r="S4" s="58"/>
      <c r="T4" s="58"/>
      <c r="U4" s="58"/>
      <c r="V4" s="58"/>
      <c r="W4" s="58"/>
      <c r="X4" s="27"/>
      <c r="Y4" s="57"/>
      <c r="Z4" s="27"/>
      <c r="AA4" s="27"/>
      <c r="AB4" s="27"/>
      <c r="AC4" s="27"/>
      <c r="AD4" s="57">
        <v>42387</v>
      </c>
      <c r="AE4" s="27"/>
      <c r="AF4" s="27"/>
      <c r="AG4" s="27"/>
      <c r="AH4" s="27" t="s">
        <v>78</v>
      </c>
      <c r="AI4" s="27"/>
      <c r="AJ4" s="27"/>
      <c r="AK4" s="27"/>
      <c r="AL4" s="27"/>
      <c r="AM4" s="27"/>
      <c r="AN4" s="27">
        <v>20220207</v>
      </c>
    </row>
    <row r="5" spans="1:40" x14ac:dyDescent="0.25">
      <c r="A5" s="27">
        <v>891901296</v>
      </c>
      <c r="B5" s="27" t="s">
        <v>74</v>
      </c>
      <c r="C5" s="27" t="s">
        <v>5</v>
      </c>
      <c r="D5" s="27">
        <v>491936</v>
      </c>
      <c r="E5" s="27"/>
      <c r="F5" s="27"/>
      <c r="G5" s="27"/>
      <c r="H5" s="27" t="s">
        <v>98</v>
      </c>
      <c r="I5" s="27" t="s">
        <v>82</v>
      </c>
      <c r="J5" s="57">
        <v>44519</v>
      </c>
      <c r="K5" s="58">
        <v>5500</v>
      </c>
      <c r="L5" s="58">
        <v>5500</v>
      </c>
      <c r="M5" s="27" t="s">
        <v>80</v>
      </c>
      <c r="N5" s="27" t="s">
        <v>114</v>
      </c>
      <c r="O5" s="27"/>
      <c r="P5" s="27"/>
      <c r="Q5" s="27"/>
      <c r="R5" s="27" t="s">
        <v>81</v>
      </c>
      <c r="S5" s="58"/>
      <c r="T5" s="58"/>
      <c r="U5" s="58"/>
      <c r="V5" s="58"/>
      <c r="W5" s="58"/>
      <c r="X5" s="27"/>
      <c r="Y5" s="57"/>
      <c r="Z5" s="27"/>
      <c r="AA5" s="27"/>
      <c r="AB5" s="27"/>
      <c r="AC5" s="27"/>
      <c r="AD5" s="57">
        <v>44519</v>
      </c>
      <c r="AE5" s="27"/>
      <c r="AF5" s="27"/>
      <c r="AG5" s="27"/>
      <c r="AH5" s="27" t="s">
        <v>78</v>
      </c>
      <c r="AI5" s="27"/>
      <c r="AJ5" s="27"/>
      <c r="AK5" s="27"/>
      <c r="AL5" s="27"/>
      <c r="AM5" s="27"/>
      <c r="AN5" s="27">
        <v>20220207</v>
      </c>
    </row>
    <row r="6" spans="1:40" x14ac:dyDescent="0.25">
      <c r="A6" s="27">
        <v>891901296</v>
      </c>
      <c r="B6" s="27" t="s">
        <v>74</v>
      </c>
      <c r="C6" s="27" t="s">
        <v>5</v>
      </c>
      <c r="D6" s="27">
        <v>456664</v>
      </c>
      <c r="E6" s="27" t="s">
        <v>5</v>
      </c>
      <c r="F6" s="27">
        <v>456664</v>
      </c>
      <c r="G6" s="27"/>
      <c r="H6" s="27" t="s">
        <v>99</v>
      </c>
      <c r="I6" s="27" t="s">
        <v>83</v>
      </c>
      <c r="J6" s="57">
        <v>44383</v>
      </c>
      <c r="K6" s="58">
        <v>59810</v>
      </c>
      <c r="L6" s="58">
        <v>0</v>
      </c>
      <c r="M6" s="27"/>
      <c r="N6" s="27" t="s">
        <v>115</v>
      </c>
      <c r="O6" s="27"/>
      <c r="P6" s="27"/>
      <c r="Q6" s="27"/>
      <c r="R6" s="27" t="s">
        <v>84</v>
      </c>
      <c r="S6" s="58">
        <v>59810</v>
      </c>
      <c r="T6" s="58">
        <v>59810</v>
      </c>
      <c r="U6" s="58">
        <v>0</v>
      </c>
      <c r="V6" s="58"/>
      <c r="W6" s="58"/>
      <c r="X6" s="27"/>
      <c r="Y6" s="57"/>
      <c r="Z6" s="27"/>
      <c r="AA6" s="27">
        <v>999999999999999</v>
      </c>
      <c r="AB6" s="27"/>
      <c r="AC6" s="27"/>
      <c r="AD6" s="57">
        <v>44383</v>
      </c>
      <c r="AE6" s="27"/>
      <c r="AF6" s="27">
        <v>2</v>
      </c>
      <c r="AG6" s="27"/>
      <c r="AH6" s="27" t="s">
        <v>78</v>
      </c>
      <c r="AI6" s="27">
        <v>1</v>
      </c>
      <c r="AJ6" s="27">
        <v>20211230</v>
      </c>
      <c r="AK6" s="27">
        <v>20211202</v>
      </c>
      <c r="AL6" s="27">
        <v>59810</v>
      </c>
      <c r="AM6" s="27">
        <v>0</v>
      </c>
      <c r="AN6" s="27">
        <v>20220207</v>
      </c>
    </row>
    <row r="7" spans="1:40" x14ac:dyDescent="0.25">
      <c r="A7" s="27">
        <v>891901296</v>
      </c>
      <c r="B7" s="27" t="s">
        <v>74</v>
      </c>
      <c r="C7" s="27" t="s">
        <v>5</v>
      </c>
      <c r="D7" s="27">
        <v>458122</v>
      </c>
      <c r="E7" s="27" t="s">
        <v>5</v>
      </c>
      <c r="F7" s="27">
        <v>458122</v>
      </c>
      <c r="G7" s="27"/>
      <c r="H7" s="27" t="s">
        <v>100</v>
      </c>
      <c r="I7" s="27" t="s">
        <v>85</v>
      </c>
      <c r="J7" s="57">
        <v>44389</v>
      </c>
      <c r="K7" s="58">
        <v>183420</v>
      </c>
      <c r="L7" s="58">
        <v>183420</v>
      </c>
      <c r="M7" s="27" t="s">
        <v>76</v>
      </c>
      <c r="N7" s="27" t="s">
        <v>115</v>
      </c>
      <c r="O7" s="58">
        <v>183420</v>
      </c>
      <c r="P7" s="27">
        <v>1221862752</v>
      </c>
      <c r="Q7" s="27"/>
      <c r="R7" s="27" t="s">
        <v>84</v>
      </c>
      <c r="S7" s="58">
        <v>183420</v>
      </c>
      <c r="T7" s="58">
        <v>183420</v>
      </c>
      <c r="U7" s="58">
        <v>0</v>
      </c>
      <c r="V7" s="58"/>
      <c r="W7" s="58"/>
      <c r="X7" s="27"/>
      <c r="Y7" s="57"/>
      <c r="Z7" s="27"/>
      <c r="AA7" s="27">
        <v>211938524496037</v>
      </c>
      <c r="AB7" s="27"/>
      <c r="AC7" s="27"/>
      <c r="AD7" s="57">
        <v>44389</v>
      </c>
      <c r="AE7" s="27"/>
      <c r="AF7" s="27">
        <v>2</v>
      </c>
      <c r="AG7" s="27"/>
      <c r="AH7" s="27" t="s">
        <v>78</v>
      </c>
      <c r="AI7" s="27">
        <v>1</v>
      </c>
      <c r="AJ7" s="27">
        <v>20211230</v>
      </c>
      <c r="AK7" s="27">
        <v>20211207</v>
      </c>
      <c r="AL7" s="27">
        <v>183420</v>
      </c>
      <c r="AM7" s="27">
        <v>0</v>
      </c>
      <c r="AN7" s="27">
        <v>20220207</v>
      </c>
    </row>
    <row r="8" spans="1:40" x14ac:dyDescent="0.25">
      <c r="A8" s="27">
        <v>891901296</v>
      </c>
      <c r="B8" s="27" t="s">
        <v>74</v>
      </c>
      <c r="C8" s="27" t="s">
        <v>5</v>
      </c>
      <c r="D8" s="27">
        <v>463212</v>
      </c>
      <c r="E8" s="27" t="s">
        <v>5</v>
      </c>
      <c r="F8" s="27">
        <v>463212</v>
      </c>
      <c r="G8" s="27"/>
      <c r="H8" s="27" t="s">
        <v>101</v>
      </c>
      <c r="I8" s="27" t="s">
        <v>86</v>
      </c>
      <c r="J8" s="57">
        <v>44410</v>
      </c>
      <c r="K8" s="58">
        <v>22000</v>
      </c>
      <c r="L8" s="58">
        <v>8653</v>
      </c>
      <c r="M8" s="27" t="s">
        <v>76</v>
      </c>
      <c r="N8" s="27" t="s">
        <v>115</v>
      </c>
      <c r="O8" s="27"/>
      <c r="P8" s="27"/>
      <c r="Q8" s="27"/>
      <c r="R8" s="27" t="s">
        <v>84</v>
      </c>
      <c r="S8" s="58">
        <v>22000</v>
      </c>
      <c r="T8" s="58">
        <v>22000</v>
      </c>
      <c r="U8" s="58">
        <v>0</v>
      </c>
      <c r="V8" s="58"/>
      <c r="W8" s="58"/>
      <c r="X8" s="27"/>
      <c r="Y8" s="57"/>
      <c r="Z8" s="27"/>
      <c r="AA8" s="27">
        <v>999999999999999</v>
      </c>
      <c r="AB8" s="27"/>
      <c r="AC8" s="27"/>
      <c r="AD8" s="57">
        <v>44410</v>
      </c>
      <c r="AE8" s="27"/>
      <c r="AF8" s="27">
        <v>2</v>
      </c>
      <c r="AG8" s="27"/>
      <c r="AH8" s="27" t="s">
        <v>78</v>
      </c>
      <c r="AI8" s="27">
        <v>1</v>
      </c>
      <c r="AJ8" s="27">
        <v>20211230</v>
      </c>
      <c r="AK8" s="27">
        <v>20211202</v>
      </c>
      <c r="AL8" s="27">
        <v>22000</v>
      </c>
      <c r="AM8" s="27">
        <v>0</v>
      </c>
      <c r="AN8" s="27">
        <v>20220207</v>
      </c>
    </row>
    <row r="9" spans="1:40" x14ac:dyDescent="0.25">
      <c r="A9" s="27">
        <v>891901296</v>
      </c>
      <c r="B9" s="27" t="s">
        <v>74</v>
      </c>
      <c r="C9" s="27" t="s">
        <v>5</v>
      </c>
      <c r="D9" s="27">
        <v>477060</v>
      </c>
      <c r="E9" s="27" t="s">
        <v>5</v>
      </c>
      <c r="F9" s="27">
        <v>477060</v>
      </c>
      <c r="G9" s="27"/>
      <c r="H9" s="27" t="s">
        <v>102</v>
      </c>
      <c r="I9" s="27" t="s">
        <v>87</v>
      </c>
      <c r="J9" s="57">
        <v>44466</v>
      </c>
      <c r="K9" s="58">
        <v>63095</v>
      </c>
      <c r="L9" s="58">
        <v>63095</v>
      </c>
      <c r="M9" s="27" t="s">
        <v>76</v>
      </c>
      <c r="N9" s="27" t="s">
        <v>115</v>
      </c>
      <c r="O9" s="58">
        <v>63095</v>
      </c>
      <c r="P9" s="27">
        <v>1221862753</v>
      </c>
      <c r="Q9" s="27"/>
      <c r="R9" s="27" t="s">
        <v>84</v>
      </c>
      <c r="S9" s="58">
        <v>63095</v>
      </c>
      <c r="T9" s="58">
        <v>63095</v>
      </c>
      <c r="U9" s="58">
        <v>0</v>
      </c>
      <c r="V9" s="58"/>
      <c r="W9" s="58"/>
      <c r="X9" s="27"/>
      <c r="Y9" s="57"/>
      <c r="Z9" s="27"/>
      <c r="AA9" s="27">
        <v>212708516217278</v>
      </c>
      <c r="AB9" s="27"/>
      <c r="AC9" s="27"/>
      <c r="AD9" s="57">
        <v>44466</v>
      </c>
      <c r="AE9" s="27"/>
      <c r="AF9" s="27">
        <v>2</v>
      </c>
      <c r="AG9" s="27"/>
      <c r="AH9" s="27" t="s">
        <v>78</v>
      </c>
      <c r="AI9" s="27">
        <v>1</v>
      </c>
      <c r="AJ9" s="27">
        <v>20211230</v>
      </c>
      <c r="AK9" s="27">
        <v>20211207</v>
      </c>
      <c r="AL9" s="27">
        <v>63095</v>
      </c>
      <c r="AM9" s="27">
        <v>0</v>
      </c>
      <c r="AN9" s="27">
        <v>20220207</v>
      </c>
    </row>
    <row r="10" spans="1:40" x14ac:dyDescent="0.25">
      <c r="A10" s="27">
        <v>891901296</v>
      </c>
      <c r="B10" s="27" t="s">
        <v>74</v>
      </c>
      <c r="C10" s="27" t="s">
        <v>5</v>
      </c>
      <c r="D10" s="27">
        <v>448289</v>
      </c>
      <c r="E10" s="27" t="s">
        <v>5</v>
      </c>
      <c r="F10" s="27">
        <v>448289</v>
      </c>
      <c r="G10" s="27"/>
      <c r="H10" s="27" t="s">
        <v>103</v>
      </c>
      <c r="I10" s="27" t="s">
        <v>88</v>
      </c>
      <c r="J10" s="57">
        <v>44350</v>
      </c>
      <c r="K10" s="58">
        <v>22300</v>
      </c>
      <c r="L10" s="58">
        <v>22300</v>
      </c>
      <c r="M10" s="27" t="s">
        <v>76</v>
      </c>
      <c r="N10" s="27" t="s">
        <v>115</v>
      </c>
      <c r="O10" s="27"/>
      <c r="P10" s="27"/>
      <c r="Q10" s="27"/>
      <c r="R10" s="27" t="s">
        <v>84</v>
      </c>
      <c r="S10" s="58">
        <v>22300</v>
      </c>
      <c r="T10" s="58">
        <v>22300</v>
      </c>
      <c r="U10" s="58">
        <v>0</v>
      </c>
      <c r="V10" s="58"/>
      <c r="W10" s="58"/>
      <c r="X10" s="27"/>
      <c r="Y10" s="57"/>
      <c r="Z10" s="27"/>
      <c r="AA10" s="27">
        <v>211478516601140</v>
      </c>
      <c r="AB10" s="27"/>
      <c r="AC10" s="27"/>
      <c r="AD10" s="57">
        <v>44350</v>
      </c>
      <c r="AE10" s="27"/>
      <c r="AF10" s="27">
        <v>2</v>
      </c>
      <c r="AG10" s="27"/>
      <c r="AH10" s="27" t="s">
        <v>78</v>
      </c>
      <c r="AI10" s="27">
        <v>1</v>
      </c>
      <c r="AJ10" s="27">
        <v>20211230</v>
      </c>
      <c r="AK10" s="27">
        <v>20211202</v>
      </c>
      <c r="AL10" s="27">
        <v>22300</v>
      </c>
      <c r="AM10" s="27">
        <v>0</v>
      </c>
      <c r="AN10" s="27">
        <v>20220207</v>
      </c>
    </row>
    <row r="11" spans="1:40" x14ac:dyDescent="0.25">
      <c r="A11" s="27">
        <v>891901296</v>
      </c>
      <c r="B11" s="27" t="s">
        <v>74</v>
      </c>
      <c r="C11" s="27" t="s">
        <v>5</v>
      </c>
      <c r="D11" s="27">
        <v>454627</v>
      </c>
      <c r="E11" s="27" t="s">
        <v>5</v>
      </c>
      <c r="F11" s="27">
        <v>454627</v>
      </c>
      <c r="G11" s="27"/>
      <c r="H11" s="27" t="s">
        <v>104</v>
      </c>
      <c r="I11" s="27" t="s">
        <v>89</v>
      </c>
      <c r="J11" s="57">
        <v>44373</v>
      </c>
      <c r="K11" s="58">
        <v>180535</v>
      </c>
      <c r="L11" s="58">
        <v>180535</v>
      </c>
      <c r="M11" s="27" t="s">
        <v>76</v>
      </c>
      <c r="N11" s="27" t="s">
        <v>115</v>
      </c>
      <c r="O11" s="27"/>
      <c r="P11" s="27"/>
      <c r="Q11" s="27"/>
      <c r="R11" s="27" t="s">
        <v>84</v>
      </c>
      <c r="S11" s="58">
        <v>180535</v>
      </c>
      <c r="T11" s="58">
        <v>180535</v>
      </c>
      <c r="U11" s="58">
        <v>0</v>
      </c>
      <c r="V11" s="58"/>
      <c r="W11" s="58"/>
      <c r="X11" s="27"/>
      <c r="Y11" s="57"/>
      <c r="Z11" s="27"/>
      <c r="AA11" s="27">
        <v>999999999999999</v>
      </c>
      <c r="AB11" s="27"/>
      <c r="AC11" s="27"/>
      <c r="AD11" s="57">
        <v>44373</v>
      </c>
      <c r="AE11" s="27"/>
      <c r="AF11" s="27">
        <v>2</v>
      </c>
      <c r="AG11" s="27"/>
      <c r="AH11" s="27" t="s">
        <v>78</v>
      </c>
      <c r="AI11" s="27">
        <v>1</v>
      </c>
      <c r="AJ11" s="27">
        <v>20211230</v>
      </c>
      <c r="AK11" s="27">
        <v>20211202</v>
      </c>
      <c r="AL11" s="27">
        <v>180535</v>
      </c>
      <c r="AM11" s="27">
        <v>0</v>
      </c>
      <c r="AN11" s="27">
        <v>20220207</v>
      </c>
    </row>
    <row r="12" spans="1:40" x14ac:dyDescent="0.25">
      <c r="A12" s="27">
        <v>891901296</v>
      </c>
      <c r="B12" s="27" t="s">
        <v>74</v>
      </c>
      <c r="C12" s="27" t="s">
        <v>16</v>
      </c>
      <c r="D12" s="27">
        <v>140216</v>
      </c>
      <c r="E12" s="27" t="s">
        <v>16</v>
      </c>
      <c r="F12" s="27">
        <v>140216</v>
      </c>
      <c r="G12" s="27">
        <v>1902874787</v>
      </c>
      <c r="H12" s="27" t="s">
        <v>105</v>
      </c>
      <c r="I12" s="27" t="s">
        <v>90</v>
      </c>
      <c r="J12" s="57">
        <v>43020</v>
      </c>
      <c r="K12" s="58">
        <v>113100</v>
      </c>
      <c r="L12" s="58">
        <v>85312</v>
      </c>
      <c r="M12" s="27" t="s">
        <v>76</v>
      </c>
      <c r="N12" s="27" t="s">
        <v>116</v>
      </c>
      <c r="O12" s="27"/>
      <c r="P12" s="27"/>
      <c r="Q12" s="27"/>
      <c r="R12" s="27" t="s">
        <v>84</v>
      </c>
      <c r="S12" s="58">
        <v>113100</v>
      </c>
      <c r="T12" s="58">
        <v>113100</v>
      </c>
      <c r="U12" s="58">
        <v>0</v>
      </c>
      <c r="V12" s="58">
        <v>0</v>
      </c>
      <c r="W12" s="58">
        <v>113100</v>
      </c>
      <c r="X12" s="27">
        <v>2200504957</v>
      </c>
      <c r="Y12" s="57">
        <v>43209</v>
      </c>
      <c r="Z12" s="27">
        <v>131300</v>
      </c>
      <c r="AA12" s="27">
        <v>172377302561417</v>
      </c>
      <c r="AB12" s="27" t="s">
        <v>91</v>
      </c>
      <c r="AC12" s="27"/>
      <c r="AD12" s="57">
        <v>43020</v>
      </c>
      <c r="AE12" s="27"/>
      <c r="AF12" s="27">
        <v>2</v>
      </c>
      <c r="AG12" s="27"/>
      <c r="AH12" s="27" t="s">
        <v>78</v>
      </c>
      <c r="AI12" s="27">
        <v>2</v>
      </c>
      <c r="AJ12" s="27">
        <v>20171211</v>
      </c>
      <c r="AK12" s="27">
        <v>20171201</v>
      </c>
      <c r="AL12" s="27">
        <v>113100</v>
      </c>
      <c r="AM12" s="27">
        <v>0</v>
      </c>
      <c r="AN12" s="27">
        <v>20220207</v>
      </c>
    </row>
    <row r="13" spans="1:40" x14ac:dyDescent="0.25">
      <c r="A13" s="27">
        <v>891901296</v>
      </c>
      <c r="B13" s="27" t="s">
        <v>74</v>
      </c>
      <c r="C13" s="27" t="s">
        <v>16</v>
      </c>
      <c r="D13" s="27">
        <v>200004</v>
      </c>
      <c r="E13" s="27" t="s">
        <v>16</v>
      </c>
      <c r="F13" s="27">
        <v>200004</v>
      </c>
      <c r="G13" s="27">
        <v>1221383209</v>
      </c>
      <c r="H13" s="27" t="s">
        <v>106</v>
      </c>
      <c r="I13" s="27" t="s">
        <v>92</v>
      </c>
      <c r="J13" s="57">
        <v>43419</v>
      </c>
      <c r="K13" s="58">
        <v>67995</v>
      </c>
      <c r="L13" s="58">
        <v>46899</v>
      </c>
      <c r="M13" s="27" t="s">
        <v>76</v>
      </c>
      <c r="N13" s="27" t="s">
        <v>116</v>
      </c>
      <c r="O13" s="27"/>
      <c r="P13" s="27"/>
      <c r="Q13" s="27"/>
      <c r="R13" s="27" t="s">
        <v>84</v>
      </c>
      <c r="S13" s="58">
        <v>67995</v>
      </c>
      <c r="T13" s="58">
        <v>67995</v>
      </c>
      <c r="U13" s="58">
        <v>0</v>
      </c>
      <c r="V13" s="58">
        <v>0</v>
      </c>
      <c r="W13" s="58">
        <v>67995</v>
      </c>
      <c r="X13" s="27">
        <v>2200578077</v>
      </c>
      <c r="Y13" s="57">
        <v>43438</v>
      </c>
      <c r="Z13" s="27">
        <v>120904</v>
      </c>
      <c r="AA13" s="27">
        <v>181591275262569</v>
      </c>
      <c r="AB13" s="27"/>
      <c r="AC13" s="27"/>
      <c r="AD13" s="57">
        <v>43419</v>
      </c>
      <c r="AE13" s="27"/>
      <c r="AF13" s="27">
        <v>2</v>
      </c>
      <c r="AG13" s="27"/>
      <c r="AH13" s="27" t="s">
        <v>78</v>
      </c>
      <c r="AI13" s="27">
        <v>1</v>
      </c>
      <c r="AJ13" s="27">
        <v>20181130</v>
      </c>
      <c r="AK13" s="27">
        <v>20181115</v>
      </c>
      <c r="AL13" s="27">
        <v>67995</v>
      </c>
      <c r="AM13" s="27">
        <v>0</v>
      </c>
      <c r="AN13" s="27">
        <v>20220207</v>
      </c>
    </row>
    <row r="14" spans="1:40" x14ac:dyDescent="0.25">
      <c r="A14" s="27">
        <v>891901296</v>
      </c>
      <c r="B14" s="27" t="s">
        <v>74</v>
      </c>
      <c r="C14" s="27" t="s">
        <v>16</v>
      </c>
      <c r="D14" s="27">
        <v>201597</v>
      </c>
      <c r="E14" s="27" t="s">
        <v>16</v>
      </c>
      <c r="F14" s="27">
        <v>201597</v>
      </c>
      <c r="G14" s="27">
        <v>1904074110</v>
      </c>
      <c r="H14" s="27" t="s">
        <v>107</v>
      </c>
      <c r="I14" s="27" t="s">
        <v>93</v>
      </c>
      <c r="J14" s="57">
        <v>43419</v>
      </c>
      <c r="K14" s="58">
        <v>21100</v>
      </c>
      <c r="L14" s="58">
        <v>21100</v>
      </c>
      <c r="M14" s="27" t="s">
        <v>76</v>
      </c>
      <c r="N14" s="27" t="s">
        <v>116</v>
      </c>
      <c r="O14" s="27"/>
      <c r="P14" s="27"/>
      <c r="Q14" s="27"/>
      <c r="R14" s="27" t="s">
        <v>84</v>
      </c>
      <c r="S14" s="58">
        <v>21100</v>
      </c>
      <c r="T14" s="58">
        <v>21100</v>
      </c>
      <c r="U14" s="58">
        <v>0</v>
      </c>
      <c r="V14" s="58">
        <v>0</v>
      </c>
      <c r="W14" s="58">
        <v>21100</v>
      </c>
      <c r="X14" s="27">
        <v>2200618361</v>
      </c>
      <c r="Y14" s="57">
        <v>43550</v>
      </c>
      <c r="Z14" s="27">
        <v>40300</v>
      </c>
      <c r="AA14" s="27">
        <v>999999999999999</v>
      </c>
      <c r="AB14" s="27"/>
      <c r="AC14" s="27"/>
      <c r="AD14" s="57">
        <v>43419</v>
      </c>
      <c r="AE14" s="27"/>
      <c r="AF14" s="27">
        <v>2</v>
      </c>
      <c r="AG14" s="27"/>
      <c r="AH14" s="27" t="s">
        <v>78</v>
      </c>
      <c r="AI14" s="27">
        <v>2</v>
      </c>
      <c r="AJ14" s="27">
        <v>20190116</v>
      </c>
      <c r="AK14" s="27">
        <v>20190103</v>
      </c>
      <c r="AL14" s="27">
        <v>21100</v>
      </c>
      <c r="AM14" s="27">
        <v>0</v>
      </c>
      <c r="AN14" s="27">
        <v>20220207</v>
      </c>
    </row>
    <row r="15" spans="1:40" x14ac:dyDescent="0.25">
      <c r="A15" s="27">
        <v>891901296</v>
      </c>
      <c r="B15" s="27" t="s">
        <v>74</v>
      </c>
      <c r="C15" s="27" t="s">
        <v>16</v>
      </c>
      <c r="D15" s="27">
        <v>206194</v>
      </c>
      <c r="E15" s="27" t="s">
        <v>16</v>
      </c>
      <c r="F15" s="27">
        <v>206194</v>
      </c>
      <c r="G15" s="27">
        <v>1221383210</v>
      </c>
      <c r="H15" s="27" t="s">
        <v>108</v>
      </c>
      <c r="I15" s="27" t="s">
        <v>94</v>
      </c>
      <c r="J15" s="57">
        <v>43419</v>
      </c>
      <c r="K15" s="58">
        <v>52905</v>
      </c>
      <c r="L15" s="58">
        <v>52905</v>
      </c>
      <c r="M15" s="27" t="s">
        <v>95</v>
      </c>
      <c r="N15" s="27" t="s">
        <v>116</v>
      </c>
      <c r="O15" s="27"/>
      <c r="P15" s="27"/>
      <c r="Q15" s="27"/>
      <c r="R15" s="27" t="s">
        <v>84</v>
      </c>
      <c r="S15" s="58">
        <v>52909</v>
      </c>
      <c r="T15" s="58">
        <v>52909</v>
      </c>
      <c r="U15" s="58">
        <v>0</v>
      </c>
      <c r="V15" s="58">
        <v>0</v>
      </c>
      <c r="W15" s="58">
        <v>52909</v>
      </c>
      <c r="X15" s="27">
        <v>2200578077</v>
      </c>
      <c r="Y15" s="57">
        <v>43438</v>
      </c>
      <c r="Z15" s="27">
        <v>120904</v>
      </c>
      <c r="AA15" s="27">
        <v>181861275215876</v>
      </c>
      <c r="AB15" s="27"/>
      <c r="AC15" s="27"/>
      <c r="AD15" s="57">
        <v>43419</v>
      </c>
      <c r="AE15" s="27"/>
      <c r="AF15" s="27">
        <v>2</v>
      </c>
      <c r="AG15" s="27"/>
      <c r="AH15" s="27" t="s">
        <v>78</v>
      </c>
      <c r="AI15" s="27">
        <v>1</v>
      </c>
      <c r="AJ15" s="27">
        <v>20181130</v>
      </c>
      <c r="AK15" s="27">
        <v>20181115</v>
      </c>
      <c r="AL15" s="27">
        <v>52909</v>
      </c>
      <c r="AM15" s="27">
        <v>0</v>
      </c>
      <c r="AN15" s="27">
        <v>20220207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2D723A-6BF6-491B-B2B8-65E3F780B467}">
  <dimension ref="B1:J40"/>
  <sheetViews>
    <sheetView showGridLines="0" tabSelected="1" topLeftCell="A13" zoomScaleNormal="100" zoomScaleSheetLayoutView="100" workbookViewId="0">
      <selection activeCell="C12" sqref="C12"/>
    </sheetView>
  </sheetViews>
  <sheetFormatPr baseColWidth="10" defaultRowHeight="12.75" x14ac:dyDescent="0.2"/>
  <cols>
    <col min="1" max="1" width="4.42578125" style="65" customWidth="1"/>
    <col min="2" max="2" width="11.42578125" style="65"/>
    <col min="3" max="3" width="17.5703125" style="65" customWidth="1"/>
    <col min="4" max="4" width="11.5703125" style="65" customWidth="1"/>
    <col min="5" max="8" width="11.42578125" style="65"/>
    <col min="9" max="9" width="22.5703125" style="65" customWidth="1"/>
    <col min="10" max="10" width="14" style="65" customWidth="1"/>
    <col min="11" max="11" width="1.7109375" style="65" customWidth="1"/>
    <col min="12" max="227" width="11.42578125" style="65"/>
    <col min="228" max="228" width="4.42578125" style="65" customWidth="1"/>
    <col min="229" max="229" width="11.42578125" style="65"/>
    <col min="230" max="230" width="17.5703125" style="65" customWidth="1"/>
    <col min="231" max="231" width="11.5703125" style="65" customWidth="1"/>
    <col min="232" max="235" width="11.42578125" style="65"/>
    <col min="236" max="236" width="22.5703125" style="65" customWidth="1"/>
    <col min="237" max="237" width="14" style="65" customWidth="1"/>
    <col min="238" max="238" width="1.7109375" style="65" customWidth="1"/>
    <col min="239" max="483" width="11.42578125" style="65"/>
    <col min="484" max="484" width="4.42578125" style="65" customWidth="1"/>
    <col min="485" max="485" width="11.42578125" style="65"/>
    <col min="486" max="486" width="17.5703125" style="65" customWidth="1"/>
    <col min="487" max="487" width="11.5703125" style="65" customWidth="1"/>
    <col min="488" max="491" width="11.42578125" style="65"/>
    <col min="492" max="492" width="22.5703125" style="65" customWidth="1"/>
    <col min="493" max="493" width="14" style="65" customWidth="1"/>
    <col min="494" max="494" width="1.7109375" style="65" customWidth="1"/>
    <col min="495" max="739" width="11.42578125" style="65"/>
    <col min="740" max="740" width="4.42578125" style="65" customWidth="1"/>
    <col min="741" max="741" width="11.42578125" style="65"/>
    <col min="742" max="742" width="17.5703125" style="65" customWidth="1"/>
    <col min="743" max="743" width="11.5703125" style="65" customWidth="1"/>
    <col min="744" max="747" width="11.42578125" style="65"/>
    <col min="748" max="748" width="22.5703125" style="65" customWidth="1"/>
    <col min="749" max="749" width="14" style="65" customWidth="1"/>
    <col min="750" max="750" width="1.7109375" style="65" customWidth="1"/>
    <col min="751" max="995" width="11.42578125" style="65"/>
    <col min="996" max="996" width="4.42578125" style="65" customWidth="1"/>
    <col min="997" max="997" width="11.42578125" style="65"/>
    <col min="998" max="998" width="17.5703125" style="65" customWidth="1"/>
    <col min="999" max="999" width="11.5703125" style="65" customWidth="1"/>
    <col min="1000" max="1003" width="11.42578125" style="65"/>
    <col min="1004" max="1004" width="22.5703125" style="65" customWidth="1"/>
    <col min="1005" max="1005" width="14" style="65" customWidth="1"/>
    <col min="1006" max="1006" width="1.7109375" style="65" customWidth="1"/>
    <col min="1007" max="1251" width="11.42578125" style="65"/>
    <col min="1252" max="1252" width="4.42578125" style="65" customWidth="1"/>
    <col min="1253" max="1253" width="11.42578125" style="65"/>
    <col min="1254" max="1254" width="17.5703125" style="65" customWidth="1"/>
    <col min="1255" max="1255" width="11.5703125" style="65" customWidth="1"/>
    <col min="1256" max="1259" width="11.42578125" style="65"/>
    <col min="1260" max="1260" width="22.5703125" style="65" customWidth="1"/>
    <col min="1261" max="1261" width="14" style="65" customWidth="1"/>
    <col min="1262" max="1262" width="1.7109375" style="65" customWidth="1"/>
    <col min="1263" max="1507" width="11.42578125" style="65"/>
    <col min="1508" max="1508" width="4.42578125" style="65" customWidth="1"/>
    <col min="1509" max="1509" width="11.42578125" style="65"/>
    <col min="1510" max="1510" width="17.5703125" style="65" customWidth="1"/>
    <col min="1511" max="1511" width="11.5703125" style="65" customWidth="1"/>
    <col min="1512" max="1515" width="11.42578125" style="65"/>
    <col min="1516" max="1516" width="22.5703125" style="65" customWidth="1"/>
    <col min="1517" max="1517" width="14" style="65" customWidth="1"/>
    <col min="1518" max="1518" width="1.7109375" style="65" customWidth="1"/>
    <col min="1519" max="1763" width="11.42578125" style="65"/>
    <col min="1764" max="1764" width="4.42578125" style="65" customWidth="1"/>
    <col min="1765" max="1765" width="11.42578125" style="65"/>
    <col min="1766" max="1766" width="17.5703125" style="65" customWidth="1"/>
    <col min="1767" max="1767" width="11.5703125" style="65" customWidth="1"/>
    <col min="1768" max="1771" width="11.42578125" style="65"/>
    <col min="1772" max="1772" width="22.5703125" style="65" customWidth="1"/>
    <col min="1773" max="1773" width="14" style="65" customWidth="1"/>
    <col min="1774" max="1774" width="1.7109375" style="65" customWidth="1"/>
    <col min="1775" max="2019" width="11.42578125" style="65"/>
    <col min="2020" max="2020" width="4.42578125" style="65" customWidth="1"/>
    <col min="2021" max="2021" width="11.42578125" style="65"/>
    <col min="2022" max="2022" width="17.5703125" style="65" customWidth="1"/>
    <col min="2023" max="2023" width="11.5703125" style="65" customWidth="1"/>
    <col min="2024" max="2027" width="11.42578125" style="65"/>
    <col min="2028" max="2028" width="22.5703125" style="65" customWidth="1"/>
    <col min="2029" max="2029" width="14" style="65" customWidth="1"/>
    <col min="2030" max="2030" width="1.7109375" style="65" customWidth="1"/>
    <col min="2031" max="2275" width="11.42578125" style="65"/>
    <col min="2276" max="2276" width="4.42578125" style="65" customWidth="1"/>
    <col min="2277" max="2277" width="11.42578125" style="65"/>
    <col min="2278" max="2278" width="17.5703125" style="65" customWidth="1"/>
    <col min="2279" max="2279" width="11.5703125" style="65" customWidth="1"/>
    <col min="2280" max="2283" width="11.42578125" style="65"/>
    <col min="2284" max="2284" width="22.5703125" style="65" customWidth="1"/>
    <col min="2285" max="2285" width="14" style="65" customWidth="1"/>
    <col min="2286" max="2286" width="1.7109375" style="65" customWidth="1"/>
    <col min="2287" max="2531" width="11.42578125" style="65"/>
    <col min="2532" max="2532" width="4.42578125" style="65" customWidth="1"/>
    <col min="2533" max="2533" width="11.42578125" style="65"/>
    <col min="2534" max="2534" width="17.5703125" style="65" customWidth="1"/>
    <col min="2535" max="2535" width="11.5703125" style="65" customWidth="1"/>
    <col min="2536" max="2539" width="11.42578125" style="65"/>
    <col min="2540" max="2540" width="22.5703125" style="65" customWidth="1"/>
    <col min="2541" max="2541" width="14" style="65" customWidth="1"/>
    <col min="2542" max="2542" width="1.7109375" style="65" customWidth="1"/>
    <col min="2543" max="2787" width="11.42578125" style="65"/>
    <col min="2788" max="2788" width="4.42578125" style="65" customWidth="1"/>
    <col min="2789" max="2789" width="11.42578125" style="65"/>
    <col min="2790" max="2790" width="17.5703125" style="65" customWidth="1"/>
    <col min="2791" max="2791" width="11.5703125" style="65" customWidth="1"/>
    <col min="2792" max="2795" width="11.42578125" style="65"/>
    <col min="2796" max="2796" width="22.5703125" style="65" customWidth="1"/>
    <col min="2797" max="2797" width="14" style="65" customWidth="1"/>
    <col min="2798" max="2798" width="1.7109375" style="65" customWidth="1"/>
    <col min="2799" max="3043" width="11.42578125" style="65"/>
    <col min="3044" max="3044" width="4.42578125" style="65" customWidth="1"/>
    <col min="3045" max="3045" width="11.42578125" style="65"/>
    <col min="3046" max="3046" width="17.5703125" style="65" customWidth="1"/>
    <col min="3047" max="3047" width="11.5703125" style="65" customWidth="1"/>
    <col min="3048" max="3051" width="11.42578125" style="65"/>
    <col min="3052" max="3052" width="22.5703125" style="65" customWidth="1"/>
    <col min="3053" max="3053" width="14" style="65" customWidth="1"/>
    <col min="3054" max="3054" width="1.7109375" style="65" customWidth="1"/>
    <col min="3055" max="3299" width="11.42578125" style="65"/>
    <col min="3300" max="3300" width="4.42578125" style="65" customWidth="1"/>
    <col min="3301" max="3301" width="11.42578125" style="65"/>
    <col min="3302" max="3302" width="17.5703125" style="65" customWidth="1"/>
    <col min="3303" max="3303" width="11.5703125" style="65" customWidth="1"/>
    <col min="3304" max="3307" width="11.42578125" style="65"/>
    <col min="3308" max="3308" width="22.5703125" style="65" customWidth="1"/>
    <col min="3309" max="3309" width="14" style="65" customWidth="1"/>
    <col min="3310" max="3310" width="1.7109375" style="65" customWidth="1"/>
    <col min="3311" max="3555" width="11.42578125" style="65"/>
    <col min="3556" max="3556" width="4.42578125" style="65" customWidth="1"/>
    <col min="3557" max="3557" width="11.42578125" style="65"/>
    <col min="3558" max="3558" width="17.5703125" style="65" customWidth="1"/>
    <col min="3559" max="3559" width="11.5703125" style="65" customWidth="1"/>
    <col min="3560" max="3563" width="11.42578125" style="65"/>
    <col min="3564" max="3564" width="22.5703125" style="65" customWidth="1"/>
    <col min="3565" max="3565" width="14" style="65" customWidth="1"/>
    <col min="3566" max="3566" width="1.7109375" style="65" customWidth="1"/>
    <col min="3567" max="3811" width="11.42578125" style="65"/>
    <col min="3812" max="3812" width="4.42578125" style="65" customWidth="1"/>
    <col min="3813" max="3813" width="11.42578125" style="65"/>
    <col min="3814" max="3814" width="17.5703125" style="65" customWidth="1"/>
    <col min="3815" max="3815" width="11.5703125" style="65" customWidth="1"/>
    <col min="3816" max="3819" width="11.42578125" style="65"/>
    <col min="3820" max="3820" width="22.5703125" style="65" customWidth="1"/>
    <col min="3821" max="3821" width="14" style="65" customWidth="1"/>
    <col min="3822" max="3822" width="1.7109375" style="65" customWidth="1"/>
    <col min="3823" max="4067" width="11.42578125" style="65"/>
    <col min="4068" max="4068" width="4.42578125" style="65" customWidth="1"/>
    <col min="4069" max="4069" width="11.42578125" style="65"/>
    <col min="4070" max="4070" width="17.5703125" style="65" customWidth="1"/>
    <col min="4071" max="4071" width="11.5703125" style="65" customWidth="1"/>
    <col min="4072" max="4075" width="11.42578125" style="65"/>
    <col min="4076" max="4076" width="22.5703125" style="65" customWidth="1"/>
    <col min="4077" max="4077" width="14" style="65" customWidth="1"/>
    <col min="4078" max="4078" width="1.7109375" style="65" customWidth="1"/>
    <col min="4079" max="4323" width="11.42578125" style="65"/>
    <col min="4324" max="4324" width="4.42578125" style="65" customWidth="1"/>
    <col min="4325" max="4325" width="11.42578125" style="65"/>
    <col min="4326" max="4326" width="17.5703125" style="65" customWidth="1"/>
    <col min="4327" max="4327" width="11.5703125" style="65" customWidth="1"/>
    <col min="4328" max="4331" width="11.42578125" style="65"/>
    <col min="4332" max="4332" width="22.5703125" style="65" customWidth="1"/>
    <col min="4333" max="4333" width="14" style="65" customWidth="1"/>
    <col min="4334" max="4334" width="1.7109375" style="65" customWidth="1"/>
    <col min="4335" max="4579" width="11.42578125" style="65"/>
    <col min="4580" max="4580" width="4.42578125" style="65" customWidth="1"/>
    <col min="4581" max="4581" width="11.42578125" style="65"/>
    <col min="4582" max="4582" width="17.5703125" style="65" customWidth="1"/>
    <col min="4583" max="4583" width="11.5703125" style="65" customWidth="1"/>
    <col min="4584" max="4587" width="11.42578125" style="65"/>
    <col min="4588" max="4588" width="22.5703125" style="65" customWidth="1"/>
    <col min="4589" max="4589" width="14" style="65" customWidth="1"/>
    <col min="4590" max="4590" width="1.7109375" style="65" customWidth="1"/>
    <col min="4591" max="4835" width="11.42578125" style="65"/>
    <col min="4836" max="4836" width="4.42578125" style="65" customWidth="1"/>
    <col min="4837" max="4837" width="11.42578125" style="65"/>
    <col min="4838" max="4838" width="17.5703125" style="65" customWidth="1"/>
    <col min="4839" max="4839" width="11.5703125" style="65" customWidth="1"/>
    <col min="4840" max="4843" width="11.42578125" style="65"/>
    <col min="4844" max="4844" width="22.5703125" style="65" customWidth="1"/>
    <col min="4845" max="4845" width="14" style="65" customWidth="1"/>
    <col min="4846" max="4846" width="1.7109375" style="65" customWidth="1"/>
    <col min="4847" max="5091" width="11.42578125" style="65"/>
    <col min="5092" max="5092" width="4.42578125" style="65" customWidth="1"/>
    <col min="5093" max="5093" width="11.42578125" style="65"/>
    <col min="5094" max="5094" width="17.5703125" style="65" customWidth="1"/>
    <col min="5095" max="5095" width="11.5703125" style="65" customWidth="1"/>
    <col min="5096" max="5099" width="11.42578125" style="65"/>
    <col min="5100" max="5100" width="22.5703125" style="65" customWidth="1"/>
    <col min="5101" max="5101" width="14" style="65" customWidth="1"/>
    <col min="5102" max="5102" width="1.7109375" style="65" customWidth="1"/>
    <col min="5103" max="5347" width="11.42578125" style="65"/>
    <col min="5348" max="5348" width="4.42578125" style="65" customWidth="1"/>
    <col min="5349" max="5349" width="11.42578125" style="65"/>
    <col min="5350" max="5350" width="17.5703125" style="65" customWidth="1"/>
    <col min="5351" max="5351" width="11.5703125" style="65" customWidth="1"/>
    <col min="5352" max="5355" width="11.42578125" style="65"/>
    <col min="5356" max="5356" width="22.5703125" style="65" customWidth="1"/>
    <col min="5357" max="5357" width="14" style="65" customWidth="1"/>
    <col min="5358" max="5358" width="1.7109375" style="65" customWidth="1"/>
    <col min="5359" max="5603" width="11.42578125" style="65"/>
    <col min="5604" max="5604" width="4.42578125" style="65" customWidth="1"/>
    <col min="5605" max="5605" width="11.42578125" style="65"/>
    <col min="5606" max="5606" width="17.5703125" style="65" customWidth="1"/>
    <col min="5607" max="5607" width="11.5703125" style="65" customWidth="1"/>
    <col min="5608" max="5611" width="11.42578125" style="65"/>
    <col min="5612" max="5612" width="22.5703125" style="65" customWidth="1"/>
    <col min="5613" max="5613" width="14" style="65" customWidth="1"/>
    <col min="5614" max="5614" width="1.7109375" style="65" customWidth="1"/>
    <col min="5615" max="5859" width="11.42578125" style="65"/>
    <col min="5860" max="5860" width="4.42578125" style="65" customWidth="1"/>
    <col min="5861" max="5861" width="11.42578125" style="65"/>
    <col min="5862" max="5862" width="17.5703125" style="65" customWidth="1"/>
    <col min="5863" max="5863" width="11.5703125" style="65" customWidth="1"/>
    <col min="5864" max="5867" width="11.42578125" style="65"/>
    <col min="5868" max="5868" width="22.5703125" style="65" customWidth="1"/>
    <col min="5869" max="5869" width="14" style="65" customWidth="1"/>
    <col min="5870" max="5870" width="1.7109375" style="65" customWidth="1"/>
    <col min="5871" max="6115" width="11.42578125" style="65"/>
    <col min="6116" max="6116" width="4.42578125" style="65" customWidth="1"/>
    <col min="6117" max="6117" width="11.42578125" style="65"/>
    <col min="6118" max="6118" width="17.5703125" style="65" customWidth="1"/>
    <col min="6119" max="6119" width="11.5703125" style="65" customWidth="1"/>
    <col min="6120" max="6123" width="11.42578125" style="65"/>
    <col min="6124" max="6124" width="22.5703125" style="65" customWidth="1"/>
    <col min="6125" max="6125" width="14" style="65" customWidth="1"/>
    <col min="6126" max="6126" width="1.7109375" style="65" customWidth="1"/>
    <col min="6127" max="6371" width="11.42578125" style="65"/>
    <col min="6372" max="6372" width="4.42578125" style="65" customWidth="1"/>
    <col min="6373" max="6373" width="11.42578125" style="65"/>
    <col min="6374" max="6374" width="17.5703125" style="65" customWidth="1"/>
    <col min="6375" max="6375" width="11.5703125" style="65" customWidth="1"/>
    <col min="6376" max="6379" width="11.42578125" style="65"/>
    <col min="6380" max="6380" width="22.5703125" style="65" customWidth="1"/>
    <col min="6381" max="6381" width="14" style="65" customWidth="1"/>
    <col min="6382" max="6382" width="1.7109375" style="65" customWidth="1"/>
    <col min="6383" max="6627" width="11.42578125" style="65"/>
    <col min="6628" max="6628" width="4.42578125" style="65" customWidth="1"/>
    <col min="6629" max="6629" width="11.42578125" style="65"/>
    <col min="6630" max="6630" width="17.5703125" style="65" customWidth="1"/>
    <col min="6631" max="6631" width="11.5703125" style="65" customWidth="1"/>
    <col min="6632" max="6635" width="11.42578125" style="65"/>
    <col min="6636" max="6636" width="22.5703125" style="65" customWidth="1"/>
    <col min="6637" max="6637" width="14" style="65" customWidth="1"/>
    <col min="6638" max="6638" width="1.7109375" style="65" customWidth="1"/>
    <col min="6639" max="6883" width="11.42578125" style="65"/>
    <col min="6884" max="6884" width="4.42578125" style="65" customWidth="1"/>
    <col min="6885" max="6885" width="11.42578125" style="65"/>
    <col min="6886" max="6886" width="17.5703125" style="65" customWidth="1"/>
    <col min="6887" max="6887" width="11.5703125" style="65" customWidth="1"/>
    <col min="6888" max="6891" width="11.42578125" style="65"/>
    <col min="6892" max="6892" width="22.5703125" style="65" customWidth="1"/>
    <col min="6893" max="6893" width="14" style="65" customWidth="1"/>
    <col min="6894" max="6894" width="1.7109375" style="65" customWidth="1"/>
    <col min="6895" max="7139" width="11.42578125" style="65"/>
    <col min="7140" max="7140" width="4.42578125" style="65" customWidth="1"/>
    <col min="7141" max="7141" width="11.42578125" style="65"/>
    <col min="7142" max="7142" width="17.5703125" style="65" customWidth="1"/>
    <col min="7143" max="7143" width="11.5703125" style="65" customWidth="1"/>
    <col min="7144" max="7147" width="11.42578125" style="65"/>
    <col min="7148" max="7148" width="22.5703125" style="65" customWidth="1"/>
    <col min="7149" max="7149" width="14" style="65" customWidth="1"/>
    <col min="7150" max="7150" width="1.7109375" style="65" customWidth="1"/>
    <col min="7151" max="7395" width="11.42578125" style="65"/>
    <col min="7396" max="7396" width="4.42578125" style="65" customWidth="1"/>
    <col min="7397" max="7397" width="11.42578125" style="65"/>
    <col min="7398" max="7398" width="17.5703125" style="65" customWidth="1"/>
    <col min="7399" max="7399" width="11.5703125" style="65" customWidth="1"/>
    <col min="7400" max="7403" width="11.42578125" style="65"/>
    <col min="7404" max="7404" width="22.5703125" style="65" customWidth="1"/>
    <col min="7405" max="7405" width="14" style="65" customWidth="1"/>
    <col min="7406" max="7406" width="1.7109375" style="65" customWidth="1"/>
    <col min="7407" max="7651" width="11.42578125" style="65"/>
    <col min="7652" max="7652" width="4.42578125" style="65" customWidth="1"/>
    <col min="7653" max="7653" width="11.42578125" style="65"/>
    <col min="7654" max="7654" width="17.5703125" style="65" customWidth="1"/>
    <col min="7655" max="7655" width="11.5703125" style="65" customWidth="1"/>
    <col min="7656" max="7659" width="11.42578125" style="65"/>
    <col min="7660" max="7660" width="22.5703125" style="65" customWidth="1"/>
    <col min="7661" max="7661" width="14" style="65" customWidth="1"/>
    <col min="7662" max="7662" width="1.7109375" style="65" customWidth="1"/>
    <col min="7663" max="7907" width="11.42578125" style="65"/>
    <col min="7908" max="7908" width="4.42578125" style="65" customWidth="1"/>
    <col min="7909" max="7909" width="11.42578125" style="65"/>
    <col min="7910" max="7910" width="17.5703125" style="65" customWidth="1"/>
    <col min="7911" max="7911" width="11.5703125" style="65" customWidth="1"/>
    <col min="7912" max="7915" width="11.42578125" style="65"/>
    <col min="7916" max="7916" width="22.5703125" style="65" customWidth="1"/>
    <col min="7917" max="7917" width="14" style="65" customWidth="1"/>
    <col min="7918" max="7918" width="1.7109375" style="65" customWidth="1"/>
    <col min="7919" max="8163" width="11.42578125" style="65"/>
    <col min="8164" max="8164" width="4.42578125" style="65" customWidth="1"/>
    <col min="8165" max="8165" width="11.42578125" style="65"/>
    <col min="8166" max="8166" width="17.5703125" style="65" customWidth="1"/>
    <col min="8167" max="8167" width="11.5703125" style="65" customWidth="1"/>
    <col min="8168" max="8171" width="11.42578125" style="65"/>
    <col min="8172" max="8172" width="22.5703125" style="65" customWidth="1"/>
    <col min="8173" max="8173" width="14" style="65" customWidth="1"/>
    <col min="8174" max="8174" width="1.7109375" style="65" customWidth="1"/>
    <col min="8175" max="8419" width="11.42578125" style="65"/>
    <col min="8420" max="8420" width="4.42578125" style="65" customWidth="1"/>
    <col min="8421" max="8421" width="11.42578125" style="65"/>
    <col min="8422" max="8422" width="17.5703125" style="65" customWidth="1"/>
    <col min="8423" max="8423" width="11.5703125" style="65" customWidth="1"/>
    <col min="8424" max="8427" width="11.42578125" style="65"/>
    <col min="8428" max="8428" width="22.5703125" style="65" customWidth="1"/>
    <col min="8429" max="8429" width="14" style="65" customWidth="1"/>
    <col min="8430" max="8430" width="1.7109375" style="65" customWidth="1"/>
    <col min="8431" max="8675" width="11.42578125" style="65"/>
    <col min="8676" max="8676" width="4.42578125" style="65" customWidth="1"/>
    <col min="8677" max="8677" width="11.42578125" style="65"/>
    <col min="8678" max="8678" width="17.5703125" style="65" customWidth="1"/>
    <col min="8679" max="8679" width="11.5703125" style="65" customWidth="1"/>
    <col min="8680" max="8683" width="11.42578125" style="65"/>
    <col min="8684" max="8684" width="22.5703125" style="65" customWidth="1"/>
    <col min="8685" max="8685" width="14" style="65" customWidth="1"/>
    <col min="8686" max="8686" width="1.7109375" style="65" customWidth="1"/>
    <col min="8687" max="8931" width="11.42578125" style="65"/>
    <col min="8932" max="8932" width="4.42578125" style="65" customWidth="1"/>
    <col min="8933" max="8933" width="11.42578125" style="65"/>
    <col min="8934" max="8934" width="17.5703125" style="65" customWidth="1"/>
    <col min="8935" max="8935" width="11.5703125" style="65" customWidth="1"/>
    <col min="8936" max="8939" width="11.42578125" style="65"/>
    <col min="8940" max="8940" width="22.5703125" style="65" customWidth="1"/>
    <col min="8941" max="8941" width="14" style="65" customWidth="1"/>
    <col min="8942" max="8942" width="1.7109375" style="65" customWidth="1"/>
    <col min="8943" max="9187" width="11.42578125" style="65"/>
    <col min="9188" max="9188" width="4.42578125" style="65" customWidth="1"/>
    <col min="9189" max="9189" width="11.42578125" style="65"/>
    <col min="9190" max="9190" width="17.5703125" style="65" customWidth="1"/>
    <col min="9191" max="9191" width="11.5703125" style="65" customWidth="1"/>
    <col min="9192" max="9195" width="11.42578125" style="65"/>
    <col min="9196" max="9196" width="22.5703125" style="65" customWidth="1"/>
    <col min="9197" max="9197" width="14" style="65" customWidth="1"/>
    <col min="9198" max="9198" width="1.7109375" style="65" customWidth="1"/>
    <col min="9199" max="9443" width="11.42578125" style="65"/>
    <col min="9444" max="9444" width="4.42578125" style="65" customWidth="1"/>
    <col min="9445" max="9445" width="11.42578125" style="65"/>
    <col min="9446" max="9446" width="17.5703125" style="65" customWidth="1"/>
    <col min="9447" max="9447" width="11.5703125" style="65" customWidth="1"/>
    <col min="9448" max="9451" width="11.42578125" style="65"/>
    <col min="9452" max="9452" width="22.5703125" style="65" customWidth="1"/>
    <col min="9453" max="9453" width="14" style="65" customWidth="1"/>
    <col min="9454" max="9454" width="1.7109375" style="65" customWidth="1"/>
    <col min="9455" max="9699" width="11.42578125" style="65"/>
    <col min="9700" max="9700" width="4.42578125" style="65" customWidth="1"/>
    <col min="9701" max="9701" width="11.42578125" style="65"/>
    <col min="9702" max="9702" width="17.5703125" style="65" customWidth="1"/>
    <col min="9703" max="9703" width="11.5703125" style="65" customWidth="1"/>
    <col min="9704" max="9707" width="11.42578125" style="65"/>
    <col min="9708" max="9708" width="22.5703125" style="65" customWidth="1"/>
    <col min="9709" max="9709" width="14" style="65" customWidth="1"/>
    <col min="9710" max="9710" width="1.7109375" style="65" customWidth="1"/>
    <col min="9711" max="9955" width="11.42578125" style="65"/>
    <col min="9956" max="9956" width="4.42578125" style="65" customWidth="1"/>
    <col min="9957" max="9957" width="11.42578125" style="65"/>
    <col min="9958" max="9958" width="17.5703125" style="65" customWidth="1"/>
    <col min="9959" max="9959" width="11.5703125" style="65" customWidth="1"/>
    <col min="9960" max="9963" width="11.42578125" style="65"/>
    <col min="9964" max="9964" width="22.5703125" style="65" customWidth="1"/>
    <col min="9965" max="9965" width="14" style="65" customWidth="1"/>
    <col min="9966" max="9966" width="1.7109375" style="65" customWidth="1"/>
    <col min="9967" max="10211" width="11.42578125" style="65"/>
    <col min="10212" max="10212" width="4.42578125" style="65" customWidth="1"/>
    <col min="10213" max="10213" width="11.42578125" style="65"/>
    <col min="10214" max="10214" width="17.5703125" style="65" customWidth="1"/>
    <col min="10215" max="10215" width="11.5703125" style="65" customWidth="1"/>
    <col min="10216" max="10219" width="11.42578125" style="65"/>
    <col min="10220" max="10220" width="22.5703125" style="65" customWidth="1"/>
    <col min="10221" max="10221" width="14" style="65" customWidth="1"/>
    <col min="10222" max="10222" width="1.7109375" style="65" customWidth="1"/>
    <col min="10223" max="10467" width="11.42578125" style="65"/>
    <col min="10468" max="10468" width="4.42578125" style="65" customWidth="1"/>
    <col min="10469" max="10469" width="11.42578125" style="65"/>
    <col min="10470" max="10470" width="17.5703125" style="65" customWidth="1"/>
    <col min="10471" max="10471" width="11.5703125" style="65" customWidth="1"/>
    <col min="10472" max="10475" width="11.42578125" style="65"/>
    <col min="10476" max="10476" width="22.5703125" style="65" customWidth="1"/>
    <col min="10477" max="10477" width="14" style="65" customWidth="1"/>
    <col min="10478" max="10478" width="1.7109375" style="65" customWidth="1"/>
    <col min="10479" max="10723" width="11.42578125" style="65"/>
    <col min="10724" max="10724" width="4.42578125" style="65" customWidth="1"/>
    <col min="10725" max="10725" width="11.42578125" style="65"/>
    <col min="10726" max="10726" width="17.5703125" style="65" customWidth="1"/>
    <col min="10727" max="10727" width="11.5703125" style="65" customWidth="1"/>
    <col min="10728" max="10731" width="11.42578125" style="65"/>
    <col min="10732" max="10732" width="22.5703125" style="65" customWidth="1"/>
    <col min="10733" max="10733" width="14" style="65" customWidth="1"/>
    <col min="10734" max="10734" width="1.7109375" style="65" customWidth="1"/>
    <col min="10735" max="10979" width="11.42578125" style="65"/>
    <col min="10980" max="10980" width="4.42578125" style="65" customWidth="1"/>
    <col min="10981" max="10981" width="11.42578125" style="65"/>
    <col min="10982" max="10982" width="17.5703125" style="65" customWidth="1"/>
    <col min="10983" max="10983" width="11.5703125" style="65" customWidth="1"/>
    <col min="10984" max="10987" width="11.42578125" style="65"/>
    <col min="10988" max="10988" width="22.5703125" style="65" customWidth="1"/>
    <col min="10989" max="10989" width="14" style="65" customWidth="1"/>
    <col min="10990" max="10990" width="1.7109375" style="65" customWidth="1"/>
    <col min="10991" max="11235" width="11.42578125" style="65"/>
    <col min="11236" max="11236" width="4.42578125" style="65" customWidth="1"/>
    <col min="11237" max="11237" width="11.42578125" style="65"/>
    <col min="11238" max="11238" width="17.5703125" style="65" customWidth="1"/>
    <col min="11239" max="11239" width="11.5703125" style="65" customWidth="1"/>
    <col min="11240" max="11243" width="11.42578125" style="65"/>
    <col min="11244" max="11244" width="22.5703125" style="65" customWidth="1"/>
    <col min="11245" max="11245" width="14" style="65" customWidth="1"/>
    <col min="11246" max="11246" width="1.7109375" style="65" customWidth="1"/>
    <col min="11247" max="11491" width="11.42578125" style="65"/>
    <col min="11492" max="11492" width="4.42578125" style="65" customWidth="1"/>
    <col min="11493" max="11493" width="11.42578125" style="65"/>
    <col min="11494" max="11494" width="17.5703125" style="65" customWidth="1"/>
    <col min="11495" max="11495" width="11.5703125" style="65" customWidth="1"/>
    <col min="11496" max="11499" width="11.42578125" style="65"/>
    <col min="11500" max="11500" width="22.5703125" style="65" customWidth="1"/>
    <col min="11501" max="11501" width="14" style="65" customWidth="1"/>
    <col min="11502" max="11502" width="1.7109375" style="65" customWidth="1"/>
    <col min="11503" max="11747" width="11.42578125" style="65"/>
    <col min="11748" max="11748" width="4.42578125" style="65" customWidth="1"/>
    <col min="11749" max="11749" width="11.42578125" style="65"/>
    <col min="11750" max="11750" width="17.5703125" style="65" customWidth="1"/>
    <col min="11751" max="11751" width="11.5703125" style="65" customWidth="1"/>
    <col min="11752" max="11755" width="11.42578125" style="65"/>
    <col min="11756" max="11756" width="22.5703125" style="65" customWidth="1"/>
    <col min="11757" max="11757" width="14" style="65" customWidth="1"/>
    <col min="11758" max="11758" width="1.7109375" style="65" customWidth="1"/>
    <col min="11759" max="12003" width="11.42578125" style="65"/>
    <col min="12004" max="12004" width="4.42578125" style="65" customWidth="1"/>
    <col min="12005" max="12005" width="11.42578125" style="65"/>
    <col min="12006" max="12006" width="17.5703125" style="65" customWidth="1"/>
    <col min="12007" max="12007" width="11.5703125" style="65" customWidth="1"/>
    <col min="12008" max="12011" width="11.42578125" style="65"/>
    <col min="12012" max="12012" width="22.5703125" style="65" customWidth="1"/>
    <col min="12013" max="12013" width="14" style="65" customWidth="1"/>
    <col min="12014" max="12014" width="1.7109375" style="65" customWidth="1"/>
    <col min="12015" max="12259" width="11.42578125" style="65"/>
    <col min="12260" max="12260" width="4.42578125" style="65" customWidth="1"/>
    <col min="12261" max="12261" width="11.42578125" style="65"/>
    <col min="12262" max="12262" width="17.5703125" style="65" customWidth="1"/>
    <col min="12263" max="12263" width="11.5703125" style="65" customWidth="1"/>
    <col min="12264" max="12267" width="11.42578125" style="65"/>
    <col min="12268" max="12268" width="22.5703125" style="65" customWidth="1"/>
    <col min="12269" max="12269" width="14" style="65" customWidth="1"/>
    <col min="12270" max="12270" width="1.7109375" style="65" customWidth="1"/>
    <col min="12271" max="12515" width="11.42578125" style="65"/>
    <col min="12516" max="12516" width="4.42578125" style="65" customWidth="1"/>
    <col min="12517" max="12517" width="11.42578125" style="65"/>
    <col min="12518" max="12518" width="17.5703125" style="65" customWidth="1"/>
    <col min="12519" max="12519" width="11.5703125" style="65" customWidth="1"/>
    <col min="12520" max="12523" width="11.42578125" style="65"/>
    <col min="12524" max="12524" width="22.5703125" style="65" customWidth="1"/>
    <col min="12525" max="12525" width="14" style="65" customWidth="1"/>
    <col min="12526" max="12526" width="1.7109375" style="65" customWidth="1"/>
    <col min="12527" max="12771" width="11.42578125" style="65"/>
    <col min="12772" max="12772" width="4.42578125" style="65" customWidth="1"/>
    <col min="12773" max="12773" width="11.42578125" style="65"/>
    <col min="12774" max="12774" width="17.5703125" style="65" customWidth="1"/>
    <col min="12775" max="12775" width="11.5703125" style="65" customWidth="1"/>
    <col min="12776" max="12779" width="11.42578125" style="65"/>
    <col min="12780" max="12780" width="22.5703125" style="65" customWidth="1"/>
    <col min="12781" max="12781" width="14" style="65" customWidth="1"/>
    <col min="12782" max="12782" width="1.7109375" style="65" customWidth="1"/>
    <col min="12783" max="13027" width="11.42578125" style="65"/>
    <col min="13028" max="13028" width="4.42578125" style="65" customWidth="1"/>
    <col min="13029" max="13029" width="11.42578125" style="65"/>
    <col min="13030" max="13030" width="17.5703125" style="65" customWidth="1"/>
    <col min="13031" max="13031" width="11.5703125" style="65" customWidth="1"/>
    <col min="13032" max="13035" width="11.42578125" style="65"/>
    <col min="13036" max="13036" width="22.5703125" style="65" customWidth="1"/>
    <col min="13037" max="13037" width="14" style="65" customWidth="1"/>
    <col min="13038" max="13038" width="1.7109375" style="65" customWidth="1"/>
    <col min="13039" max="13283" width="11.42578125" style="65"/>
    <col min="13284" max="13284" width="4.42578125" style="65" customWidth="1"/>
    <col min="13285" max="13285" width="11.42578125" style="65"/>
    <col min="13286" max="13286" width="17.5703125" style="65" customWidth="1"/>
    <col min="13287" max="13287" width="11.5703125" style="65" customWidth="1"/>
    <col min="13288" max="13291" width="11.42578125" style="65"/>
    <col min="13292" max="13292" width="22.5703125" style="65" customWidth="1"/>
    <col min="13293" max="13293" width="14" style="65" customWidth="1"/>
    <col min="13294" max="13294" width="1.7109375" style="65" customWidth="1"/>
    <col min="13295" max="13539" width="11.42578125" style="65"/>
    <col min="13540" max="13540" width="4.42578125" style="65" customWidth="1"/>
    <col min="13541" max="13541" width="11.42578125" style="65"/>
    <col min="13542" max="13542" width="17.5703125" style="65" customWidth="1"/>
    <col min="13543" max="13543" width="11.5703125" style="65" customWidth="1"/>
    <col min="13544" max="13547" width="11.42578125" style="65"/>
    <col min="13548" max="13548" width="22.5703125" style="65" customWidth="1"/>
    <col min="13549" max="13549" width="14" style="65" customWidth="1"/>
    <col min="13550" max="13550" width="1.7109375" style="65" customWidth="1"/>
    <col min="13551" max="13795" width="11.42578125" style="65"/>
    <col min="13796" max="13796" width="4.42578125" style="65" customWidth="1"/>
    <col min="13797" max="13797" width="11.42578125" style="65"/>
    <col min="13798" max="13798" width="17.5703125" style="65" customWidth="1"/>
    <col min="13799" max="13799" width="11.5703125" style="65" customWidth="1"/>
    <col min="13800" max="13803" width="11.42578125" style="65"/>
    <col min="13804" max="13804" width="22.5703125" style="65" customWidth="1"/>
    <col min="13805" max="13805" width="14" style="65" customWidth="1"/>
    <col min="13806" max="13806" width="1.7109375" style="65" customWidth="1"/>
    <col min="13807" max="14051" width="11.42578125" style="65"/>
    <col min="14052" max="14052" width="4.42578125" style="65" customWidth="1"/>
    <col min="14053" max="14053" width="11.42578125" style="65"/>
    <col min="14054" max="14054" width="17.5703125" style="65" customWidth="1"/>
    <col min="14055" max="14055" width="11.5703125" style="65" customWidth="1"/>
    <col min="14056" max="14059" width="11.42578125" style="65"/>
    <col min="14060" max="14060" width="22.5703125" style="65" customWidth="1"/>
    <col min="14061" max="14061" width="14" style="65" customWidth="1"/>
    <col min="14062" max="14062" width="1.7109375" style="65" customWidth="1"/>
    <col min="14063" max="14307" width="11.42578125" style="65"/>
    <col min="14308" max="14308" width="4.42578125" style="65" customWidth="1"/>
    <col min="14309" max="14309" width="11.42578125" style="65"/>
    <col min="14310" max="14310" width="17.5703125" style="65" customWidth="1"/>
    <col min="14311" max="14311" width="11.5703125" style="65" customWidth="1"/>
    <col min="14312" max="14315" width="11.42578125" style="65"/>
    <col min="14316" max="14316" width="22.5703125" style="65" customWidth="1"/>
    <col min="14317" max="14317" width="14" style="65" customWidth="1"/>
    <col min="14318" max="14318" width="1.7109375" style="65" customWidth="1"/>
    <col min="14319" max="14563" width="11.42578125" style="65"/>
    <col min="14564" max="14564" width="4.42578125" style="65" customWidth="1"/>
    <col min="14565" max="14565" width="11.42578125" style="65"/>
    <col min="14566" max="14566" width="17.5703125" style="65" customWidth="1"/>
    <col min="14567" max="14567" width="11.5703125" style="65" customWidth="1"/>
    <col min="14568" max="14571" width="11.42578125" style="65"/>
    <col min="14572" max="14572" width="22.5703125" style="65" customWidth="1"/>
    <col min="14573" max="14573" width="14" style="65" customWidth="1"/>
    <col min="14574" max="14574" width="1.7109375" style="65" customWidth="1"/>
    <col min="14575" max="14819" width="11.42578125" style="65"/>
    <col min="14820" max="14820" width="4.42578125" style="65" customWidth="1"/>
    <col min="14821" max="14821" width="11.42578125" style="65"/>
    <col min="14822" max="14822" width="17.5703125" style="65" customWidth="1"/>
    <col min="14823" max="14823" width="11.5703125" style="65" customWidth="1"/>
    <col min="14824" max="14827" width="11.42578125" style="65"/>
    <col min="14828" max="14828" width="22.5703125" style="65" customWidth="1"/>
    <col min="14829" max="14829" width="14" style="65" customWidth="1"/>
    <col min="14830" max="14830" width="1.7109375" style="65" customWidth="1"/>
    <col min="14831" max="15075" width="11.42578125" style="65"/>
    <col min="15076" max="15076" width="4.42578125" style="65" customWidth="1"/>
    <col min="15077" max="15077" width="11.42578125" style="65"/>
    <col min="15078" max="15078" width="17.5703125" style="65" customWidth="1"/>
    <col min="15079" max="15079" width="11.5703125" style="65" customWidth="1"/>
    <col min="15080" max="15083" width="11.42578125" style="65"/>
    <col min="15084" max="15084" width="22.5703125" style="65" customWidth="1"/>
    <col min="15085" max="15085" width="14" style="65" customWidth="1"/>
    <col min="15086" max="15086" width="1.7109375" style="65" customWidth="1"/>
    <col min="15087" max="15331" width="11.42578125" style="65"/>
    <col min="15332" max="15332" width="4.42578125" style="65" customWidth="1"/>
    <col min="15333" max="15333" width="11.42578125" style="65"/>
    <col min="15334" max="15334" width="17.5703125" style="65" customWidth="1"/>
    <col min="15335" max="15335" width="11.5703125" style="65" customWidth="1"/>
    <col min="15336" max="15339" width="11.42578125" style="65"/>
    <col min="15340" max="15340" width="22.5703125" style="65" customWidth="1"/>
    <col min="15341" max="15341" width="14" style="65" customWidth="1"/>
    <col min="15342" max="15342" width="1.7109375" style="65" customWidth="1"/>
    <col min="15343" max="15587" width="11.42578125" style="65"/>
    <col min="15588" max="15588" width="4.42578125" style="65" customWidth="1"/>
    <col min="15589" max="15589" width="11.42578125" style="65"/>
    <col min="15590" max="15590" width="17.5703125" style="65" customWidth="1"/>
    <col min="15591" max="15591" width="11.5703125" style="65" customWidth="1"/>
    <col min="15592" max="15595" width="11.42578125" style="65"/>
    <col min="15596" max="15596" width="22.5703125" style="65" customWidth="1"/>
    <col min="15597" max="15597" width="14" style="65" customWidth="1"/>
    <col min="15598" max="15598" width="1.7109375" style="65" customWidth="1"/>
    <col min="15599" max="15843" width="11.42578125" style="65"/>
    <col min="15844" max="15844" width="4.42578125" style="65" customWidth="1"/>
    <col min="15845" max="15845" width="11.42578125" style="65"/>
    <col min="15846" max="15846" width="17.5703125" style="65" customWidth="1"/>
    <col min="15847" max="15847" width="11.5703125" style="65" customWidth="1"/>
    <col min="15848" max="15851" width="11.42578125" style="65"/>
    <col min="15852" max="15852" width="22.5703125" style="65" customWidth="1"/>
    <col min="15853" max="15853" width="14" style="65" customWidth="1"/>
    <col min="15854" max="15854" width="1.7109375" style="65" customWidth="1"/>
    <col min="15855" max="16099" width="11.42578125" style="65"/>
    <col min="16100" max="16100" width="4.42578125" style="65" customWidth="1"/>
    <col min="16101" max="16101" width="11.42578125" style="65"/>
    <col min="16102" max="16102" width="17.5703125" style="65" customWidth="1"/>
    <col min="16103" max="16103" width="11.5703125" style="65" customWidth="1"/>
    <col min="16104" max="16107" width="11.42578125" style="65"/>
    <col min="16108" max="16108" width="22.5703125" style="65" customWidth="1"/>
    <col min="16109" max="16109" width="14" style="65" customWidth="1"/>
    <col min="16110" max="16110" width="1.7109375" style="65" customWidth="1"/>
    <col min="16111" max="16384" width="11.42578125" style="65"/>
  </cols>
  <sheetData>
    <row r="1" spans="2:10" ht="18" customHeight="1" thickBot="1" x14ac:dyDescent="0.25"/>
    <row r="2" spans="2:10" ht="19.5" customHeight="1" x14ac:dyDescent="0.2">
      <c r="B2" s="66"/>
      <c r="C2" s="67"/>
      <c r="D2" s="68" t="s">
        <v>122</v>
      </c>
      <c r="E2" s="69"/>
      <c r="F2" s="69"/>
      <c r="G2" s="69"/>
      <c r="H2" s="69"/>
      <c r="I2" s="70"/>
      <c r="J2" s="71" t="s">
        <v>123</v>
      </c>
    </row>
    <row r="3" spans="2:10" ht="13.5" thickBot="1" x14ac:dyDescent="0.25">
      <c r="B3" s="72"/>
      <c r="C3" s="73"/>
      <c r="D3" s="74"/>
      <c r="E3" s="75"/>
      <c r="F3" s="75"/>
      <c r="G3" s="75"/>
      <c r="H3" s="75"/>
      <c r="I3" s="76"/>
      <c r="J3" s="77"/>
    </row>
    <row r="4" spans="2:10" x14ac:dyDescent="0.2">
      <c r="B4" s="72"/>
      <c r="C4" s="73"/>
      <c r="D4" s="68" t="s">
        <v>124</v>
      </c>
      <c r="E4" s="69"/>
      <c r="F4" s="69"/>
      <c r="G4" s="69"/>
      <c r="H4" s="69"/>
      <c r="I4" s="70"/>
      <c r="J4" s="71" t="s">
        <v>125</v>
      </c>
    </row>
    <row r="5" spans="2:10" x14ac:dyDescent="0.2">
      <c r="B5" s="72"/>
      <c r="C5" s="73"/>
      <c r="D5" s="78"/>
      <c r="E5" s="79"/>
      <c r="F5" s="79"/>
      <c r="G5" s="79"/>
      <c r="H5" s="79"/>
      <c r="I5" s="80"/>
      <c r="J5" s="81"/>
    </row>
    <row r="6" spans="2:10" ht="13.5" thickBot="1" x14ac:dyDescent="0.25">
      <c r="B6" s="82"/>
      <c r="C6" s="83"/>
      <c r="D6" s="74"/>
      <c r="E6" s="75"/>
      <c r="F6" s="75"/>
      <c r="G6" s="75"/>
      <c r="H6" s="75"/>
      <c r="I6" s="76"/>
      <c r="J6" s="77"/>
    </row>
    <row r="7" spans="2:10" x14ac:dyDescent="0.2">
      <c r="B7" s="84"/>
      <c r="J7" s="85"/>
    </row>
    <row r="8" spans="2:10" x14ac:dyDescent="0.2">
      <c r="B8" s="84"/>
      <c r="J8" s="85"/>
    </row>
    <row r="9" spans="2:10" x14ac:dyDescent="0.2">
      <c r="B9" s="84"/>
      <c r="J9" s="85"/>
    </row>
    <row r="10" spans="2:10" x14ac:dyDescent="0.2">
      <c r="B10" s="84"/>
      <c r="C10" s="65" t="s">
        <v>145</v>
      </c>
      <c r="E10" s="86"/>
      <c r="J10" s="85"/>
    </row>
    <row r="11" spans="2:10" x14ac:dyDescent="0.2">
      <c r="B11" s="84"/>
      <c r="J11" s="85"/>
    </row>
    <row r="12" spans="2:10" x14ac:dyDescent="0.2">
      <c r="B12" s="84"/>
      <c r="C12" s="65" t="s">
        <v>146</v>
      </c>
      <c r="J12" s="85"/>
    </row>
    <row r="13" spans="2:10" x14ac:dyDescent="0.2">
      <c r="B13" s="84"/>
      <c r="C13" s="65" t="s">
        <v>147</v>
      </c>
      <c r="J13" s="85"/>
    </row>
    <row r="14" spans="2:10" x14ac:dyDescent="0.2">
      <c r="B14" s="84"/>
      <c r="J14" s="85"/>
    </row>
    <row r="15" spans="2:10" x14ac:dyDescent="0.2">
      <c r="B15" s="84"/>
      <c r="C15" s="65" t="s">
        <v>148</v>
      </c>
      <c r="J15" s="85"/>
    </row>
    <row r="16" spans="2:10" x14ac:dyDescent="0.2">
      <c r="B16" s="84"/>
      <c r="C16" s="87"/>
      <c r="J16" s="85"/>
    </row>
    <row r="17" spans="2:10" x14ac:dyDescent="0.2">
      <c r="B17" s="84"/>
      <c r="C17" s="65" t="s">
        <v>149</v>
      </c>
      <c r="D17" s="86"/>
      <c r="H17" s="88" t="s">
        <v>126</v>
      </c>
      <c r="I17" s="88" t="s">
        <v>127</v>
      </c>
      <c r="J17" s="85"/>
    </row>
    <row r="18" spans="2:10" x14ac:dyDescent="0.2">
      <c r="B18" s="84"/>
      <c r="C18" s="89" t="s">
        <v>128</v>
      </c>
      <c r="D18" s="89"/>
      <c r="E18" s="89"/>
      <c r="F18" s="89"/>
      <c r="H18" s="88">
        <v>13</v>
      </c>
      <c r="I18" s="90">
        <v>757386</v>
      </c>
      <c r="J18" s="85"/>
    </row>
    <row r="19" spans="2:10" x14ac:dyDescent="0.2">
      <c r="B19" s="84"/>
      <c r="C19" s="65" t="s">
        <v>129</v>
      </c>
      <c r="H19" s="91">
        <v>4</v>
      </c>
      <c r="I19" s="92">
        <v>206216</v>
      </c>
      <c r="J19" s="85"/>
    </row>
    <row r="20" spans="2:10" x14ac:dyDescent="0.2">
      <c r="B20" s="84"/>
      <c r="C20" s="65" t="s">
        <v>130</v>
      </c>
      <c r="H20" s="91"/>
      <c r="I20" s="92"/>
      <c r="J20" s="85"/>
    </row>
    <row r="21" spans="2:10" x14ac:dyDescent="0.2">
      <c r="B21" s="84"/>
      <c r="C21" s="65" t="s">
        <v>131</v>
      </c>
      <c r="H21" s="91">
        <v>3</v>
      </c>
      <c r="I21" s="92">
        <v>93167</v>
      </c>
      <c r="J21" s="85"/>
    </row>
    <row r="22" spans="2:10" x14ac:dyDescent="0.2">
      <c r="B22" s="84"/>
      <c r="C22" s="65" t="s">
        <v>132</v>
      </c>
      <c r="H22" s="91"/>
      <c r="I22" s="92"/>
      <c r="J22" s="85"/>
    </row>
    <row r="23" spans="2:10" x14ac:dyDescent="0.2">
      <c r="B23" s="84"/>
      <c r="C23" s="65" t="s">
        <v>133</v>
      </c>
      <c r="H23" s="91"/>
      <c r="I23" s="92"/>
      <c r="J23" s="85"/>
    </row>
    <row r="24" spans="2:10" x14ac:dyDescent="0.2">
      <c r="B24" s="84"/>
      <c r="C24" s="65" t="s">
        <v>134</v>
      </c>
      <c r="H24" s="93"/>
      <c r="I24" s="94"/>
      <c r="J24" s="85"/>
    </row>
    <row r="25" spans="2:10" x14ac:dyDescent="0.2">
      <c r="B25" s="84"/>
      <c r="C25" s="89" t="s">
        <v>135</v>
      </c>
      <c r="D25" s="89"/>
      <c r="E25" s="89"/>
      <c r="F25" s="89"/>
      <c r="H25" s="95">
        <f>SUM(H19:H24)</f>
        <v>7</v>
      </c>
      <c r="I25" s="96">
        <f>(I19+I20+I21+I22+I23+I24)</f>
        <v>299383</v>
      </c>
      <c r="J25" s="85"/>
    </row>
    <row r="26" spans="2:10" x14ac:dyDescent="0.2">
      <c r="B26" s="84"/>
      <c r="C26" s="65" t="s">
        <v>136</v>
      </c>
      <c r="H26" s="91">
        <v>6</v>
      </c>
      <c r="I26" s="92">
        <v>458003</v>
      </c>
      <c r="J26" s="85"/>
    </row>
    <row r="27" spans="2:10" x14ac:dyDescent="0.2">
      <c r="B27" s="84"/>
      <c r="C27" s="65" t="s">
        <v>137</v>
      </c>
      <c r="H27" s="91"/>
      <c r="I27" s="92"/>
      <c r="J27" s="85"/>
    </row>
    <row r="28" spans="2:10" x14ac:dyDescent="0.2">
      <c r="B28" s="84"/>
      <c r="C28" s="65" t="s">
        <v>138</v>
      </c>
      <c r="H28" s="91"/>
      <c r="I28" s="92"/>
      <c r="J28" s="85"/>
    </row>
    <row r="29" spans="2:10" ht="12.75" customHeight="1" thickBot="1" x14ac:dyDescent="0.25">
      <c r="B29" s="84"/>
      <c r="C29" s="65" t="s">
        <v>139</v>
      </c>
      <c r="H29" s="97"/>
      <c r="I29" s="98"/>
      <c r="J29" s="85"/>
    </row>
    <row r="30" spans="2:10" x14ac:dyDescent="0.2">
      <c r="B30" s="84"/>
      <c r="C30" s="89" t="s">
        <v>140</v>
      </c>
      <c r="D30" s="89"/>
      <c r="E30" s="89"/>
      <c r="F30" s="89"/>
      <c r="H30" s="95">
        <f>SUM(H26:H29)</f>
        <v>6</v>
      </c>
      <c r="I30" s="96">
        <f>(I28+I29+I26)</f>
        <v>458003</v>
      </c>
      <c r="J30" s="85"/>
    </row>
    <row r="31" spans="2:10" ht="13.5" thickBot="1" x14ac:dyDescent="0.25">
      <c r="B31" s="84"/>
      <c r="C31" s="89" t="s">
        <v>141</v>
      </c>
      <c r="D31" s="89"/>
      <c r="H31" s="99">
        <f>(H25+H30)</f>
        <v>13</v>
      </c>
      <c r="I31" s="100">
        <f>(I25+I30)</f>
        <v>757386</v>
      </c>
      <c r="J31" s="85"/>
    </row>
    <row r="32" spans="2:10" ht="13.5" thickTop="1" x14ac:dyDescent="0.2">
      <c r="B32" s="84"/>
      <c r="C32" s="89"/>
      <c r="D32" s="89"/>
      <c r="H32" s="101"/>
      <c r="I32" s="92"/>
      <c r="J32" s="85"/>
    </row>
    <row r="33" spans="2:10" x14ac:dyDescent="0.2">
      <c r="B33" s="84"/>
      <c r="G33" s="101"/>
      <c r="H33" s="101"/>
      <c r="I33" s="101"/>
      <c r="J33" s="85"/>
    </row>
    <row r="34" spans="2:10" x14ac:dyDescent="0.2">
      <c r="B34" s="84"/>
      <c r="G34" s="101"/>
      <c r="H34" s="101"/>
      <c r="I34" s="101"/>
      <c r="J34" s="85"/>
    </row>
    <row r="35" spans="2:10" x14ac:dyDescent="0.2">
      <c r="B35" s="84"/>
      <c r="G35" s="101"/>
      <c r="H35" s="101"/>
      <c r="I35" s="101"/>
      <c r="J35" s="85"/>
    </row>
    <row r="36" spans="2:10" ht="13.5" thickBot="1" x14ac:dyDescent="0.25">
      <c r="B36" s="84"/>
      <c r="C36" s="102"/>
      <c r="D36" s="102"/>
      <c r="G36" s="102" t="s">
        <v>142</v>
      </c>
      <c r="H36" s="102"/>
      <c r="I36" s="101"/>
      <c r="J36" s="85"/>
    </row>
    <row r="37" spans="2:10" x14ac:dyDescent="0.2">
      <c r="B37" s="84"/>
      <c r="C37" s="101" t="s">
        <v>143</v>
      </c>
      <c r="D37" s="101"/>
      <c r="G37" s="101" t="s">
        <v>144</v>
      </c>
      <c r="H37" s="101"/>
      <c r="I37" s="101"/>
      <c r="J37" s="85"/>
    </row>
    <row r="38" spans="2:10" x14ac:dyDescent="0.2">
      <c r="B38" s="84"/>
      <c r="G38" s="101"/>
      <c r="H38" s="101"/>
      <c r="I38" s="101"/>
      <c r="J38" s="85"/>
    </row>
    <row r="39" spans="2:10" x14ac:dyDescent="0.2">
      <c r="B39" s="84"/>
      <c r="G39" s="101"/>
      <c r="H39" s="101"/>
      <c r="I39" s="101"/>
      <c r="J39" s="85"/>
    </row>
    <row r="40" spans="2:10" ht="18.75" customHeight="1" thickBot="1" x14ac:dyDescent="0.25">
      <c r="B40" s="103"/>
      <c r="C40" s="104"/>
      <c r="D40" s="104"/>
      <c r="E40" s="104"/>
      <c r="F40" s="104"/>
      <c r="G40" s="102"/>
      <c r="H40" s="102"/>
      <c r="I40" s="102"/>
      <c r="J40" s="105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JEFEFACTURACION</dc:creator>
  <cp:lastModifiedBy>Diego Fernando Fernandez Valencia</cp:lastModifiedBy>
  <dcterms:created xsi:type="dcterms:W3CDTF">2021-02-24T22:34:12Z</dcterms:created>
  <dcterms:modified xsi:type="dcterms:W3CDTF">2022-02-16T14:10:56Z</dcterms:modified>
</cp:coreProperties>
</file>