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operaa\Desktop\EMPRESA SOCIAL DEL ESTADO\"/>
    </mc:Choice>
  </mc:AlternateContent>
  <bookViews>
    <workbookView xWindow="0" yWindow="0" windowWidth="20490" windowHeight="6855" firstSheet="1" activeTab="3"/>
  </bookViews>
  <sheets>
    <sheet name="INFO IPS" sheetId="21" r:id="rId1"/>
    <sheet name="TD" sheetId="2" r:id="rId2"/>
    <sheet name="ESTADO DE CADA FACTURA" sheetId="1" r:id="rId3"/>
    <sheet name="FOR-CSA-018" sheetId="3" r:id="rId4"/>
  </sheets>
  <definedNames>
    <definedName name="_xlnm._FilterDatabase" localSheetId="2" hidden="1">'ESTADO DE CADA FACTURA'!$A$2:$AZ$21</definedName>
    <definedName name="_xlnm._FilterDatabase" localSheetId="0" hidden="1">'INFO IPS'!$A$6:$P$25</definedName>
    <definedName name="AF001450_" localSheetId="0">'INFO IPS'!$A$21:$H$21</definedName>
    <definedName name="AF001597_" localSheetId="0">'INFO IPS'!$B$26:$H$26</definedName>
    <definedName name="AF001598_" localSheetId="0">'INFO IPS'!$B$27:$H$28</definedName>
    <definedName name="AF003564_" localSheetId="0">'INFO IPS'!#REF!</definedName>
    <definedName name="AF003606_" localSheetId="0">'INFO IPS'!$B$19:$H$19</definedName>
    <definedName name="AF003608_" localSheetId="0">'INFO IPS'!#REF!</definedName>
    <definedName name="AF003679_" localSheetId="0">'INFO IPS'!#REF!</definedName>
    <definedName name="AF003680_" localSheetId="0">'INFO IPS'!#REF!</definedName>
    <definedName name="AF003748_" localSheetId="0">'INFO IPS'!$C$20:$H$20</definedName>
    <definedName name="AF003778_" localSheetId="0">'INFO IPS'!#REF!</definedName>
    <definedName name="AF003860_" localSheetId="0">'INFO IPS'!#REF!</definedName>
    <definedName name="AF003905_" localSheetId="0">'INFO IPS'!$A$22:$H$23</definedName>
    <definedName name="AF003906_" localSheetId="0">'INFO IPS'!$A$24:$H$24</definedName>
    <definedName name="AF004042_" localSheetId="0">'INFO IPS'!$B$30:$H$32</definedName>
    <definedName name="AF004043_" localSheetId="0">'INFO IPS'!$B$29:$H$29</definedName>
  </definedNames>
  <calcPr calcId="152511"/>
  <pivotCaches>
    <pivotCache cacheId="2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5" i="21" l="1"/>
  <c r="O24" i="21"/>
  <c r="O23" i="21"/>
  <c r="O22" i="21"/>
  <c r="O21" i="21"/>
  <c r="O20" i="21"/>
  <c r="O19" i="21"/>
  <c r="O18" i="21"/>
  <c r="G18" i="21"/>
  <c r="O17" i="21"/>
  <c r="O16" i="21"/>
  <c r="O15" i="21"/>
  <c r="O14" i="21"/>
  <c r="O13" i="21"/>
  <c r="O12" i="21"/>
  <c r="O11" i="21"/>
  <c r="O10" i="21"/>
  <c r="O9" i="21"/>
  <c r="O8" i="21"/>
  <c r="O7" i="21"/>
  <c r="O4" i="21"/>
  <c r="M2" i="21" s="1"/>
  <c r="N4" i="21"/>
  <c r="M4" i="21"/>
  <c r="L4" i="21"/>
  <c r="K4" i="21"/>
  <c r="J4" i="21"/>
  <c r="I4" i="21"/>
  <c r="H4" i="21"/>
  <c r="O1" i="1" l="1"/>
  <c r="AH1" i="1"/>
  <c r="AG1" i="1"/>
  <c r="AI1" i="1" s="1"/>
  <c r="AF1" i="1"/>
  <c r="P1" i="1" l="1"/>
  <c r="H25" i="3" l="1"/>
  <c r="R1" i="1" l="1"/>
  <c r="S1" i="1"/>
  <c r="Q1" i="1" l="1"/>
  <c r="I29" i="3"/>
  <c r="H29" i="3"/>
  <c r="I25" i="3"/>
  <c r="WUJ6" i="3"/>
  <c r="H30" i="3" l="1"/>
  <c r="I30" i="3"/>
</calcChain>
</file>

<file path=xl/connections.xml><?xml version="1.0" encoding="utf-8"?>
<connections xmlns="http://schemas.openxmlformats.org/spreadsheetml/2006/main">
  <connection id="1" name="AF0014501" type="6" refreshedVersion="6" background="1" saveData="1">
    <textPr codePage="850" sourceFile="E:\Timbiqui\ESE Occidente\Cartera 2020\RIPS\Rips 2021\ENERO 2021\RIPS LOPEZ ENERO 2021\RIPS COMFENALCO CONTRIBUTIVO LOPEZ ENERO 2021\AF001450.txt" decimal="," thousands=".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AF0015971" type="6" refreshedVersion="6" background="1" saveData="1">
    <textPr codePage="850" sourceFile="E:\Timbiqui\ESE Occidente\Cartera 2020\RIPS\Rips 2021\6. JUNIO 2021\RIPS LOPEZ JUNIO 2021\RIPS COMFENALCO LOPEZ JUNIO 2021\CONTRIBUTIVO JUNIO 2021\AF001597.txt" decimal="," thousands=".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AF0015981" type="6" refreshedVersion="6" background="1" saveData="1">
    <textPr codePage="850" sourceFile="E:\Timbiqui\ESE Occidente\Cartera 2020\RIPS\Rips 2021\6. JUNIO 2021\RIPS LOPEZ JUNIO 2021\RIPS COMFENALCO LOPEZ JUNIO 2021\COVID 19 CONTRIBUTIVO LOPEZ JUNIO 2021\AF001598.txt" decimal="," thousands=".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AF003606" type="6" refreshedVersion="6" background="1" saveData="1">
    <textPr codePage="850" sourceFile="D:\Mis documentos\Timbiqui\ESE Occidente\Cartera 2020\RIPS\Rips 2020\RIPS AGOSTO 2020\RIPS TIMBIQUI AGOSTO 2020\RIPS COMFENALCO TIMBIQUI AGOSTO 2020\CONTRIBUTIVO TIMBIQUI AGOSTO 2020\AF003606.txt" tab="0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5" name="AF0037481" type="6" refreshedVersion="6" background="1" saveData="1">
    <textPr codePage="850" sourceFile="D:\Mis documentos\Timbiqui\ESE Occidente\Cartera 2020\RIPS\Rips 2020\RIPS OCTUBRE 2020\RIPS TIMBIQUI OCTUBRE 2020\RIPS COMFENALCO CONTRIBUTIVO TIMBIQUI OCTUBRE 2020\AF003748.txt" decimal="," thousands=".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6" name="AF0039051" type="6" refreshedVersion="6" background="1" saveData="1">
    <textPr codePage="850" sourceFile="E:\Timbiqui\ESE Occidente\Cartera 2020\RIPS\Rips 2021\FEBRERO 2021\RIPS TIMBIQUI FEBRERO 2021\RIPS COMFENALCO TIMBIQUI FEBRERO 2021\CONTRIBUTIVO TIMBIQUI FEBRERO 2021\AF003905.txt" decimal="," thousands=".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7" name="AF0039061" type="6" refreshedVersion="6" background="1" saveData="1">
    <textPr codePage="850" sourceFile="E:\Timbiqui\ESE Occidente\Cartera 2020\RIPS\Rips 2021\FEBRERO 2021\RIPS TIMBIQUI FEBRERO 2021\RIPS COMFENALCO TIMBIQUI FEBRERO 2021\SUBSIDIADO TIMBIQUI FEBRERO 2021\AF003906.txt" decimal="," thousands=".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8" name="AF0040421" type="6" refreshedVersion="6" background="1" saveData="1">
    <textPr codePage="850" sourceFile="E:\Timbiqui\ESE Occidente\Cartera 2020\RIPS\Rips 2021\6. JUNIO 2021\RIPS TIMBIQUI JUNIO 2021\RIPS COMFENALCO TIMBIQUI JUNIO 2021\SUBSIDIADO TIMBIQUI JUNIO 2021\AF004042.txt" decimal="," thousands=".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9" name="AF0040431" type="6" refreshedVersion="6" background="1" saveData="1">
    <textPr codePage="850" sourceFile="E:\Timbiqui\ESE Occidente\Cartera 2020\RIPS\Rips 2021\6. JUNIO 2021\RIPS TIMBIQUI JUNIO 2021\RIPS COMFENALCO TIMBIQUI JUNIO 2021\COTRIBUTIVO TIMBIQUI JUNIO 2021\AF004043.txt" decimal="," thousands="." comma="1">
      <textFields count="17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<sst xmlns="http://schemas.openxmlformats.org/spreadsheetml/2006/main" count="441" uniqueCount="193">
  <si>
    <t xml:space="preserve"> ENTIDAD</t>
  </si>
  <si>
    <t>PrefijoFactura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</si>
  <si>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</si>
  <si>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</si>
  <si>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</si>
  <si>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</si>
  <si>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</si>
  <si>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</si>
  <si>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</si>
  <si>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</si>
  <si>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</si>
  <si>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</si>
  <si>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</si>
  <si>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</si>
  <si>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</si>
  <si>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</si>
  <si>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</si>
  <si>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RETENCION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</si>
  <si>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</si>
  <si>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</si>
  <si>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</si>
  <si>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</si>
  <si>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</si>
  <si>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</si>
  <si>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</si>
  <si>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</si>
  <si>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</si>
  <si>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</si>
  <si>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</si>
  <si>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</si>
  <si>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</si>
  <si>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</si>
  <si>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</si>
  <si>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NIT IPS</t>
  </si>
  <si>
    <t>NUMERO FACTURA</t>
  </si>
  <si>
    <t>FACTURA</t>
  </si>
  <si>
    <t>LLAVE</t>
  </si>
  <si>
    <t>POR PAGAR SAP</t>
  </si>
  <si>
    <t>DOC CONTABLE</t>
  </si>
  <si>
    <t>FUERA DE CIERRE</t>
  </si>
  <si>
    <t>VALOR VAGLO</t>
  </si>
  <si>
    <t>ESTADO VAGLO</t>
  </si>
  <si>
    <t>VALO CANCELADO SAP</t>
  </si>
  <si>
    <t>DOC COMPENSACION SAP</t>
  </si>
  <si>
    <t>FECHA COMPENSACION SAP</t>
  </si>
  <si>
    <t>VALOR TRANFERENCIA</t>
  </si>
  <si>
    <t>FACTURA EN PROCESO INTERNO</t>
  </si>
  <si>
    <t>GLOSA POR CONCILIAR</t>
  </si>
  <si>
    <t>Suma de SALDO_FACT_IPS</t>
  </si>
  <si>
    <t>Etiquetas de fila</t>
  </si>
  <si>
    <t>Total general</t>
  </si>
  <si>
    <t>Cuenta de LLAVE</t>
  </si>
  <si>
    <t>Suma de VALOR_GLOSA_DV</t>
  </si>
  <si>
    <t>Suma de POR PAGAR SAP</t>
  </si>
  <si>
    <t>FOR-CSA-018</t>
  </si>
  <si>
    <t>HOJA 1 DE 2</t>
  </si>
  <si>
    <t>RESUMEN DE CARTERA REVISADA POR LA EPS</t>
  </si>
  <si>
    <t>VERSION 1</t>
  </si>
  <si>
    <t>SANTIAGO DE CALI</t>
  </si>
  <si>
    <t>,</t>
  </si>
  <si>
    <t>SANTIAGO DE CALI,</t>
  </si>
  <si>
    <t>Con Corte al dia: 31/12/2021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</si>
  <si>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</si>
  <si>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</si>
  <si>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</si>
  <si>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</si>
  <si>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</si>
  <si>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</si>
  <si>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</si>
  <si>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</si>
  <si>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</si>
  <si>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</si>
  <si>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 xml:space="preserve">FACTURACION CORRIENTE  </t>
  </si>
  <si>
    <t>SUB TOTAL  CARTERA EN PROCESO POR LA EPS</t>
  </si>
  <si>
    <t>TOTAL CARTERA REVISADA</t>
  </si>
  <si>
    <t>GUSTAVO ESTEBAN LOPERA ARANDA</t>
  </si>
  <si>
    <t>IPS.</t>
  </si>
  <si>
    <t>AUXILIAR DE CARTERA CUENTAS SALUD</t>
  </si>
  <si>
    <t>A continuacion me permito remitir   nuestra respuesta al estado de cartera presentado en la fecha: 31/12/2021</t>
  </si>
  <si>
    <t>PREFIJO SASS</t>
  </si>
  <si>
    <t>FV</t>
  </si>
  <si>
    <t>DEVOLUCION</t>
  </si>
  <si>
    <t>EMPRESA SOCIAL D EL ESTADO</t>
  </si>
  <si>
    <t>FVA</t>
  </si>
  <si>
    <t>FVM</t>
  </si>
  <si>
    <t>FVAE</t>
  </si>
  <si>
    <t>900145588_FVM_748</t>
  </si>
  <si>
    <t>FVL</t>
  </si>
  <si>
    <t>04.05.2018</t>
  </si>
  <si>
    <t>26.12.2019</t>
  </si>
  <si>
    <t>29.12.2016</t>
  </si>
  <si>
    <t>10.04.2017</t>
  </si>
  <si>
    <t>ESTADO EPS 07/03/2022</t>
  </si>
  <si>
    <t>REPUBLICA DE COLOMBIA</t>
  </si>
  <si>
    <t>DEPARTAMENTO DEL CAUCA</t>
  </si>
  <si>
    <t>EMPRESA SOCIAL DEL ESTADO OCCIDENTE E.S.E</t>
  </si>
  <si>
    <t xml:space="preserve">ESTADO DE CARTERA A CORTE </t>
  </si>
  <si>
    <t>TOTAL</t>
  </si>
  <si>
    <t>NIT. 900145588-6</t>
  </si>
  <si>
    <t>ENTIDAD</t>
  </si>
  <si>
    <t>IPS</t>
  </si>
  <si>
    <t>PREFIJO FACTURA</t>
  </si>
  <si>
    <t>NUMRO D FACTURA</t>
  </si>
  <si>
    <t>FECHA DEL SERVICIO</t>
  </si>
  <si>
    <t>FECHA DE RADICADO</t>
  </si>
  <si>
    <t xml:space="preserve">VALOR FACTURA </t>
  </si>
  <si>
    <t>VALOR CANCELADO</t>
  </si>
  <si>
    <t>GLOSA INICIAL</t>
  </si>
  <si>
    <t>NO RADICADA</t>
  </si>
  <si>
    <t>VALOR GLOSA ACEPTADO POR LA EPS</t>
  </si>
  <si>
    <t>VALOR GLOSA ACEPTADA POR LA ESE</t>
  </si>
  <si>
    <t xml:space="preserve">SALDO POR CANCELAR </t>
  </si>
  <si>
    <t>COMFENALCO VALLE</t>
  </si>
  <si>
    <t xml:space="preserve"> TIMBIQUI</t>
  </si>
  <si>
    <t>FVA116507</t>
  </si>
  <si>
    <t>FVA125057</t>
  </si>
  <si>
    <t>FVA128085</t>
  </si>
  <si>
    <t>FVA130183</t>
  </si>
  <si>
    <t>FVA134180</t>
  </si>
  <si>
    <t>FVA176556</t>
  </si>
  <si>
    <t>FVA177347</t>
  </si>
  <si>
    <t>FVA178126</t>
  </si>
  <si>
    <t>FVAE44685</t>
  </si>
  <si>
    <t>FVAE44761</t>
  </si>
  <si>
    <t>LOPEZ DE MICAY</t>
  </si>
  <si>
    <t>FVL50056</t>
  </si>
  <si>
    <t>FVA295728</t>
  </si>
  <si>
    <t>TIMBIQUI</t>
  </si>
  <si>
    <t>FVA-335127</t>
  </si>
  <si>
    <t>FVA 349626</t>
  </si>
  <si>
    <t xml:space="preserve">FVA </t>
  </si>
  <si>
    <t>FVM 748</t>
  </si>
  <si>
    <t>FV 1287</t>
  </si>
  <si>
    <t>FV 1394</t>
  </si>
  <si>
    <t>FV 1351</t>
  </si>
  <si>
    <t>FV 3683</t>
  </si>
  <si>
    <t>FV_1351</t>
  </si>
  <si>
    <t>900145588_FV_1351</t>
  </si>
  <si>
    <t>NULL</t>
  </si>
  <si>
    <t>A)Factura no radicada en ERP</t>
  </si>
  <si>
    <t>no_cruza</t>
  </si>
  <si>
    <t>SI</t>
  </si>
  <si>
    <t>FV_3683</t>
  </si>
  <si>
    <t>900145588_FV_3683</t>
  </si>
  <si>
    <t>FVL_50056</t>
  </si>
  <si>
    <t>900145588_FVL_50056</t>
  </si>
  <si>
    <t>B)Factura sin saldo ERP</t>
  </si>
  <si>
    <t>OK</t>
  </si>
  <si>
    <t>FVA_295728</t>
  </si>
  <si>
    <t>900145588_FVA_295728</t>
  </si>
  <si>
    <t>FVA_335127</t>
  </si>
  <si>
    <t>900145588_FVA_335127</t>
  </si>
  <si>
    <t>FV_1287</t>
  </si>
  <si>
    <t>900145588_FV_1287</t>
  </si>
  <si>
    <t>FV_1394</t>
  </si>
  <si>
    <t>900145588_FV_1394</t>
  </si>
  <si>
    <t>FVA_176556</t>
  </si>
  <si>
    <t>900145588_FVA_176556</t>
  </si>
  <si>
    <t>B)Factura sin saldo ERP/conciliar diferencia glosa aceptada</t>
  </si>
  <si>
    <t>FVA_177347</t>
  </si>
  <si>
    <t>900145588_FVA_177347</t>
  </si>
  <si>
    <t>FVA_178126</t>
  </si>
  <si>
    <t>900145588_FVA_178126</t>
  </si>
  <si>
    <t>FVAE_44685</t>
  </si>
  <si>
    <t>900145588_FVAE_44685</t>
  </si>
  <si>
    <t>ACEPTADO POR IPS CIERRE DE FACTURAS POR EXTEMPORANEIDAD, VO.BO COORDINACION DE CUENTAS SALUD25 DE ENERO 2021ELIZABETH FERNANDEZ</t>
  </si>
  <si>
    <t>FVAE_44761</t>
  </si>
  <si>
    <t>900145588_FVAE_44761</t>
  </si>
  <si>
    <t>FVA_116507</t>
  </si>
  <si>
    <t>900145588_FVA_116507</t>
  </si>
  <si>
    <t>B)Factura sin saldo ERP/conciliar diferencia valor de factura</t>
  </si>
  <si>
    <t>FVA_125057</t>
  </si>
  <si>
    <t>900145588_FVA_125057</t>
  </si>
  <si>
    <t>FVA_128085</t>
  </si>
  <si>
    <t>900145588_FVA_128085</t>
  </si>
  <si>
    <t>FVA_130183</t>
  </si>
  <si>
    <t>900145588_FVA_130183</t>
  </si>
  <si>
    <t>FVA_134180</t>
  </si>
  <si>
    <t>900145588_FVA_134180</t>
  </si>
  <si>
    <t>FVM_748</t>
  </si>
  <si>
    <t>C)Glosas total pendiente por respuesta de IPS</t>
  </si>
  <si>
    <t>Se hace dev de fact con soportes completos y originales,ya que no se evidencia registro del usuario en elPAIWEB. Favor verificar para tramite de pago.NC</t>
  </si>
  <si>
    <t>FVA _349626</t>
  </si>
  <si>
    <t>900145588_FVA _349626</t>
  </si>
  <si>
    <t>SE REALIZA DEVOLUCION DE FACTURA CON SOPORTES ORIGINALESNo. DE IDENTIFICACION NO REGISTRADO EN PAIWEBFAVOR VALIDAR PARA DAR TRAMITE DE PAGONANCY CADAVID</t>
  </si>
  <si>
    <t>-</t>
  </si>
  <si>
    <t>31.05.2021</t>
  </si>
  <si>
    <t>28.04.2017</t>
  </si>
  <si>
    <t>22.03.2018</t>
  </si>
  <si>
    <t>26.03.2019</t>
  </si>
  <si>
    <t>22.12.2020</t>
  </si>
  <si>
    <t>Señores: ESE TIMBIQUI</t>
  </si>
  <si>
    <t>NIT: 900145588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</si>
</sst>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  <numFmt numFmtId="166" formatCode="_-* #,##0\ _€_-;\-* #,##0\ _€_-;_-* &quot;-&quot;??\ _€_-;_-@_-"/>
    <numFmt numFmtId="167" formatCode="[$-240A]d&quot; de &quot;mmmm&quot; de &quot;yyyy;@"/>
    <numFmt numFmtId="168" formatCode="&quot;$&quot;\ #,##0;[Red]&quot;$&quot;\ #,##0"/>
    <numFmt numFmtId="170" formatCode="_(&quot;$&quot;\ * #,##0.00_);_(&quot;$&quot;\ * \(#,##0.00\);_(&quot;$&quot;\ * &quot;-&quot;??_);_(@_)"/>
    <numFmt numFmtId="171" formatCode="_(* #,##0.00_);_(* \(#,##0.00\);_(* &quot;-&quot;??_);_(@_)"/>
    <numFmt numFmtId="172" formatCode="\ dd&quot; de &quot;mmmm&quot; de &quot;yyyy;@"/>
    <numFmt numFmtId="173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164" fontId="5" fillId="0" borderId="0" applyFont="0" applyFill="0" applyBorder="0" applyAlignment="0" applyProtection="0"/>
    <xf numFmtId="0" fontId="7" fillId="0" borderId="0"/>
    <xf numFmtId="44" fontId="5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71" fontId="5" fillId="0" borderId="0" applyFont="0" applyFill="0" applyBorder="0" applyAlignment="0" applyProtection="0"/>
  </cellStyleXfs>
  <cellXfs count="1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14" fontId="8" fillId="0" borderId="0" xfId="2" applyNumberFormat="1" applyFont="1"/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167" fontId="8" fillId="0" borderId="0" xfId="2" applyNumberFormat="1" applyFont="1"/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 applyAlignment="1">
      <alignment horizontal="left"/>
    </xf>
    <xf numFmtId="166" fontId="8" fillId="0" borderId="0" xfId="1" applyNumberFormat="1" applyFont="1"/>
    <xf numFmtId="0" fontId="9" fillId="0" borderId="0" xfId="2" applyFont="1" applyAlignment="1">
      <alignment horizontal="center"/>
    </xf>
    <xf numFmtId="0" fontId="9" fillId="0" borderId="0" xfId="2" applyFont="1"/>
    <xf numFmtId="168" fontId="9" fillId="0" borderId="0" xfId="2" applyNumberFormat="1" applyFont="1"/>
    <xf numFmtId="42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" fontId="8" fillId="0" borderId="13" xfId="2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0" fontId="8" fillId="0" borderId="0" xfId="2" applyFont="1" applyAlignment="1">
      <alignment horizontal="center"/>
    </xf>
    <xf numFmtId="168" fontId="9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168" fontId="8" fillId="0" borderId="14" xfId="2" applyNumberFormat="1" applyFont="1" applyBorder="1" applyAlignment="1">
      <alignment horizontal="right"/>
    </xf>
    <xf numFmtId="168" fontId="8" fillId="0" borderId="0" xfId="2" applyNumberFormat="1" applyFont="1"/>
    <xf numFmtId="168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1" fontId="0" fillId="0" borderId="0" xfId="0" applyNumberFormat="1"/>
    <xf numFmtId="0" fontId="1" fillId="0" borderId="1" xfId="0" applyFont="1" applyBorder="1"/>
    <xf numFmtId="0" fontId="0" fillId="0" borderId="0" xfId="0"/>
    <xf numFmtId="14" fontId="1" fillId="0" borderId="1" xfId="0" applyNumberFormat="1" applyFont="1" applyBorder="1"/>
    <xf numFmtId="166" fontId="1" fillId="0" borderId="1" xfId="1" applyNumberFormat="1" applyFont="1" applyBorder="1"/>
    <xf numFmtId="16" fontId="1" fillId="0" borderId="1" xfId="0" applyNumberFormat="1" applyFont="1" applyBorder="1"/>
    <xf numFmtId="44" fontId="1" fillId="0" borderId="1" xfId="3" applyFont="1" applyBorder="1" applyAlignment="1">
      <alignment vertical="center"/>
    </xf>
    <xf numFmtId="14" fontId="0" fillId="0" borderId="0" xfId="0" applyNumberFormat="1"/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vertical="top"/>
    </xf>
    <xf numFmtId="0" fontId="0" fillId="5" borderId="0" xfId="0" applyFill="1" applyAlignment="1">
      <alignment horizontal="left" vertical="center"/>
    </xf>
    <xf numFmtId="0" fontId="0" fillId="5" borderId="0" xfId="0" applyFill="1" applyAlignment="1">
      <alignment vertical="center"/>
    </xf>
    <xf numFmtId="1" fontId="0" fillId="5" borderId="0" xfId="0" applyNumberFormat="1" applyFill="1" applyAlignment="1">
      <alignment horizontal="right" vertical="center"/>
    </xf>
    <xf numFmtId="14" fontId="0" fillId="5" borderId="0" xfId="0" applyNumberFormat="1" applyFill="1" applyAlignment="1">
      <alignment horizontal="right" vertical="center"/>
    </xf>
    <xf numFmtId="0" fontId="0" fillId="5" borderId="0" xfId="0" applyFill="1" applyAlignment="1">
      <alignment horizontal="right" vertical="center"/>
    </xf>
    <xf numFmtId="1" fontId="0" fillId="5" borderId="0" xfId="8" applyNumberFormat="1" applyFont="1" applyFill="1" applyAlignment="1">
      <alignment horizontal="right" vertical="center"/>
    </xf>
    <xf numFmtId="1" fontId="0" fillId="5" borderId="0" xfId="0" applyNumberFormat="1" applyFill="1" applyAlignment="1">
      <alignment horizontal="center" vertical="center"/>
    </xf>
    <xf numFmtId="1" fontId="0" fillId="5" borderId="0" xfId="9" applyNumberFormat="1" applyFont="1" applyFill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3" fontId="6" fillId="2" borderId="1" xfId="8" applyNumberFormat="1" applyFont="1" applyFill="1" applyBorder="1" applyAlignment="1">
      <alignment horizontal="right" vertical="center"/>
    </xf>
    <xf numFmtId="3" fontId="6" fillId="2" borderId="1" xfId="8" applyNumberFormat="1" applyFont="1" applyFill="1" applyBorder="1" applyAlignment="1">
      <alignment horizontal="center" vertical="center"/>
    </xf>
    <xf numFmtId="0" fontId="0" fillId="6" borderId="15" xfId="0" applyFill="1" applyBorder="1" applyAlignment="1">
      <alignment horizontal="center" vertical="center" wrapText="1"/>
    </xf>
    <xf numFmtId="0" fontId="0" fillId="6" borderId="15" xfId="0" applyFill="1" applyBorder="1" applyAlignment="1">
      <alignment vertical="center" wrapText="1"/>
    </xf>
    <xf numFmtId="0" fontId="0" fillId="6" borderId="15" xfId="0" applyFill="1" applyBorder="1" applyAlignment="1">
      <alignment horizontal="left" vertical="center" wrapText="1"/>
    </xf>
    <xf numFmtId="1" fontId="0" fillId="6" borderId="15" xfId="0" applyNumberFormat="1" applyFill="1" applyBorder="1" applyAlignment="1">
      <alignment horizontal="right" vertical="center" wrapText="1"/>
    </xf>
    <xf numFmtId="14" fontId="0" fillId="6" borderId="15" xfId="0" applyNumberFormat="1" applyFill="1" applyBorder="1" applyAlignment="1">
      <alignment horizontal="right" vertical="center" wrapText="1"/>
    </xf>
    <xf numFmtId="0" fontId="0" fillId="6" borderId="15" xfId="0" applyFill="1" applyBorder="1" applyAlignment="1">
      <alignment horizontal="right" vertical="center" wrapText="1"/>
    </xf>
    <xf numFmtId="1" fontId="0" fillId="6" borderId="15" xfId="8" applyNumberFormat="1" applyFont="1" applyFill="1" applyBorder="1" applyAlignment="1">
      <alignment horizontal="right" vertical="center" wrapText="1"/>
    </xf>
    <xf numFmtId="1" fontId="0" fillId="6" borderId="15" xfId="0" applyNumberFormat="1" applyFill="1" applyBorder="1" applyAlignment="1">
      <alignment horizontal="center" vertical="center" wrapText="1"/>
    </xf>
    <xf numFmtId="1" fontId="0" fillId="6" borderId="15" xfId="9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right" vertical="center"/>
    </xf>
    <xf numFmtId="14" fontId="0" fillId="0" borderId="0" xfId="0" applyNumberFormat="1" applyAlignment="1">
      <alignment horizontal="right" vertical="center"/>
    </xf>
    <xf numFmtId="1" fontId="0" fillId="0" borderId="0" xfId="8" applyNumberFormat="1" applyFont="1" applyAlignment="1">
      <alignment horizontal="right" vertical="center"/>
    </xf>
    <xf numFmtId="1" fontId="0" fillId="0" borderId="0" xfId="0" applyNumberFormat="1" applyAlignment="1">
      <alignment horizontal="center" vertical="center"/>
    </xf>
    <xf numFmtId="1" fontId="0" fillId="0" borderId="0" xfId="9" applyNumberFormat="1" applyFont="1" applyAlignment="1">
      <alignment horizontal="center" vertical="center"/>
    </xf>
    <xf numFmtId="173" fontId="0" fillId="0" borderId="0" xfId="0" applyNumberFormat="1" applyAlignment="1">
      <alignment horizontal="center" vertical="center"/>
    </xf>
    <xf numFmtId="0" fontId="0" fillId="0" borderId="0" xfId="0" applyAlignment="1"/>
    <xf numFmtId="1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  <xf numFmtId="1" fontId="0" fillId="0" borderId="0" xfId="9" applyNumberFormat="1" applyFont="1" applyAlignment="1">
      <alignment horizontal="right"/>
    </xf>
    <xf numFmtId="3" fontId="11" fillId="5" borderId="1" xfId="0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right" vertical="center"/>
    </xf>
    <xf numFmtId="44" fontId="4" fillId="0" borderId="0" xfId="3" applyFont="1" applyBorder="1"/>
    <xf numFmtId="44" fontId="2" fillId="0" borderId="1" xfId="3" applyFont="1" applyBorder="1" applyAlignment="1">
      <alignment horizontal="center" vertical="center" wrapText="1"/>
    </xf>
    <xf numFmtId="44" fontId="1" fillId="0" borderId="1" xfId="3" applyFont="1" applyBorder="1"/>
    <xf numFmtId="166" fontId="4" fillId="0" borderId="0" xfId="0" applyNumberFormat="1" applyFont="1" applyBorder="1"/>
    <xf numFmtId="44" fontId="0" fillId="0" borderId="0" xfId="0" applyNumberFormat="1"/>
    <xf numFmtId="172" fontId="10" fillId="5" borderId="0" xfId="0" applyNumberFormat="1" applyFont="1" applyFill="1" applyAlignment="1">
      <alignment horizontal="center" vertical="center"/>
    </xf>
  </cellXfs>
  <cellStyles count="10">
    <cellStyle name="Millares" xfId="1" builtinId="3"/>
    <cellStyle name="Millares [0]" xfId="8" builtinId="6"/>
    <cellStyle name="Millares 2" xfId="6"/>
    <cellStyle name="Millares 3" xfId="9"/>
    <cellStyle name="Moneda" xfId="3" builtinId="4"/>
    <cellStyle name="Moneda [0] 2" xfId="7"/>
    <cellStyle name="Moneda 2" xfId="5"/>
    <cellStyle name="Normal" xfId="0" builtinId="0"/>
    <cellStyle name="Normal 2" xfId="2"/>
    <cellStyle name="Normal 3" xfId="4"/>
  </cellStyles>
  <dxfs count="10">
    <dxf>
      <numFmt numFmtId="34" formatCode="_-&quot;$&quot;\ * #,##0.00_-;\-&quot;$&quot;\ * #,##0.00_-;_-&quot;$&quot;\ 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0</xdr:row>
      <xdr:rowOff>1</xdr:rowOff>
    </xdr:from>
    <xdr:to>
      <xdr:col>0</xdr:col>
      <xdr:colOff>2247900</xdr:colOff>
      <xdr:row>4</xdr:row>
      <xdr:rowOff>206468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1"/>
          <a:ext cx="1781175" cy="9779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31</xdr:row>
      <xdr:rowOff>2</xdr:rowOff>
    </xdr:from>
    <xdr:to>
      <xdr:col>7</xdr:col>
      <xdr:colOff>446904</xdr:colOff>
      <xdr:row>34</xdr:row>
      <xdr:rowOff>19051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5210177"/>
          <a:ext cx="1142228" cy="5048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stavo Esteban Lopera Aranda" refreshedDate="44628.885758564815" createdVersion="5" refreshedVersion="5" minRefreshableVersion="3" recordCount="19">
  <cacheSource type="worksheet">
    <worksheetSource ref="A2:AZ21" sheet="ESTADO DE CADA FACTURA"/>
  </cacheSource>
  <cacheFields count="52">
    <cacheField name="NIT IPS" numFmtId="0">
      <sharedItems containsSemiMixedTypes="0" containsString="0" containsNumber="1" containsInteger="1" minValue="900145588" maxValue="900145588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748" maxValue="349626"/>
    </cacheField>
    <cacheField name="FACTURA" numFmtId="0">
      <sharedItems/>
    </cacheField>
    <cacheField name="LLAVE" numFmtId="0">
      <sharedItems/>
    </cacheField>
    <cacheField name="PREFIJO SASS" numFmtId="0">
      <sharedItems/>
    </cacheField>
    <cacheField name="NUMERO_FACT_SASSS" numFmtId="0">
      <sharedItems containsMixedTypes="1" containsNumber="1" containsInteger="1" minValue="748" maxValue="349626"/>
    </cacheField>
    <cacheField name="DOC_CONTABLE" numFmtId="0">
      <sharedItems containsMixedTypes="1" containsNumber="1" containsInteger="1" minValue="1221057232" maxValue="1221730460"/>
    </cacheField>
    <cacheField name="FECHA_FACT_IPS" numFmtId="14">
      <sharedItems containsSemiMixedTypes="0" containsNonDate="0" containsDate="1" containsString="0" minDate="2016-08-17T00:00:00" maxDate="2021-05-03T00:00:00"/>
    </cacheField>
    <cacheField name="VALOR_FACT_IPS" numFmtId="44">
      <sharedItems containsSemiMixedTypes="0" containsString="0" containsNumber="1" containsInteger="1" minValue="8849" maxValue="762911"/>
    </cacheField>
    <cacheField name="SALDO_FACT_IPS" numFmtId="166">
      <sharedItems containsSemiMixedTypes="0" containsString="0" containsNumber="1" containsInteger="1" minValue="174" maxValue="126480"/>
    </cacheField>
    <cacheField name="OBSERVACION_SASS" numFmtId="0">
      <sharedItems/>
    </cacheField>
    <cacheField name="ESTADO EPS 07/03/2022" numFmtId="0">
      <sharedItems containsBlank="1" count="5">
        <s v="FACTURA NO RADICADA POR LA ENTIDAD"/>
        <s v="FACTURA YA CANCELADA"/>
        <s v="FACTURA-GLOSA-DEVOLUCION ACEPTADA POR LA IPS ( $ )"/>
        <s v="FACTURA DEVUELTA "/>
        <m u="1"/>
      </sharedItems>
    </cacheField>
    <cacheField name="POR PAGAR SAP" numFmtId="44">
      <sharedItems containsSemiMixedTypes="0" containsString="0" containsNumber="1" containsInteger="1" minValue="0" maxValue="0"/>
    </cacheField>
    <cacheField name="DOC CONTABLE" numFmtId="0">
      <sharedItems/>
    </cacheField>
    <cacheField name="FUERA DE CIERRE" numFmtId="0">
      <sharedItems/>
    </cacheField>
    <cacheField name="VALOR VAGLO" numFmtId="166">
      <sharedItems containsSemiMixedTypes="0" containsString="0" containsNumber="1" containsInteger="1" minValue="0" maxValue="35007"/>
    </cacheField>
    <cacheField name="ESTADO VAGLO" numFmtId="0">
      <sharedItems/>
    </cacheField>
    <cacheField name="VALIDACION_ALFA_FACT" numFmtId="0">
      <sharedItems/>
    </cacheField>
    <cacheField name="VALOR_RADICADO_FACT" numFmtId="166">
      <sharedItems containsSemiMixedTypes="0" containsString="0" containsNumber="1" containsInteger="1" minValue="0" maxValue="762911"/>
    </cacheField>
    <cacheField name="VALOR_NOTA_CREDITO" numFmtId="166">
      <sharedItems containsSemiMixedTypes="0" containsString="0" containsNumber="1" containsInteger="1" minValue="0" maxValue="0"/>
    </cacheField>
    <cacheField name="VALOR_NOTA_DEBITO" numFmtId="166">
      <sharedItems containsSemiMixedTypes="0" containsString="0" containsNumber="1" containsInteger="1" minValue="0" maxValue="0"/>
    </cacheField>
    <cacheField name="VALOR_DESCCOMERCIAL" numFmtId="166">
      <sharedItems containsSemiMixedTypes="0" containsString="0" containsNumber="1" containsInteger="1" minValue="0" maxValue="0"/>
    </cacheField>
    <cacheField name="VALOR_CRUZADO_SASS" numFmtId="166">
      <sharedItems containsSemiMixedTypes="0" containsString="0" containsNumber="1" containsInteger="1" minValue="0" maxValue="762911"/>
    </cacheField>
    <cacheField name="SALDO_SASS" numFmtId="166">
      <sharedItems containsSemiMixedTypes="0" containsString="0" containsNumber="1" containsInteger="1" minValue="0" maxValue="42482"/>
    </cacheField>
    <cacheField name="VALO CANCELADO SAP" numFmtId="0">
      <sharedItems containsString="0" containsBlank="1" containsNumber="1" containsInteger="1" minValue="0" maxValue="0"/>
    </cacheField>
    <cacheField name="DOC COMPENSACION SAP" numFmtId="0">
      <sharedItems containsString="0" containsBlank="1" containsNumber="1" containsInteger="1" minValue="2200416204" maxValue="2201063956"/>
    </cacheField>
    <cacheField name="FECHA COMPENSACION SAP" numFmtId="0">
      <sharedItems containsString="0" containsBlank="1" containsNumber="1" containsInteger="1" minValue="42733" maxValue="44347"/>
    </cacheField>
    <cacheField name="VALOR TRANFERENCIA" numFmtId="0">
      <sharedItems containsSemiMixedTypes="0" containsString="0" containsNumber="1" containsInteger="1" minValue="0" maxValue="1425195"/>
    </cacheField>
    <cacheField name="RETENCION" numFmtId="0">
      <sharedItems containsSemiMixedTypes="0" containsString="0" containsNumber="1" containsInteger="1" minValue="0" maxValue="0"/>
    </cacheField>
    <cacheField name="VALO CANCELADO SAP2" numFmtId="0">
      <sharedItems containsMixedTypes="1" containsNumber="1" containsInteger="1" minValue="-762911" maxValue="-8849"/>
    </cacheField>
    <cacheField name="DOC COMPENSACION SAP2" numFmtId="0">
      <sharedItems containsMixedTypes="1" containsNumber="1" containsInteger="1" minValue="22004162" maxValue="22010639"/>
    </cacheField>
    <cacheField name="FECHA COMPENSACION SAP2" numFmtId="0">
      <sharedItems/>
    </cacheField>
    <cacheField name="VALOR TRANFERENCIA2" numFmtId="0">
      <sharedItems containsMixedTypes="1" containsNumber="1" containsInteger="1" minValue="58883" maxValue="1425195"/>
    </cacheField>
    <cacheField name="AUTORIZACION" numFmtId="0">
      <sharedItems containsString="0" containsBlank="1" containsNumber="1" containsInteger="1" minValue="162307305410293" maxValue="999999999999999"/>
    </cacheField>
    <cacheField name="ENTIDAD_RESPONSABLE_PAGO" numFmtId="0">
      <sharedItems containsNonDate="0" containsString="0" containsBlank="1"/>
    </cacheField>
    <cacheField name="VALOR_GLOSA_ACEPTDA" numFmtId="166">
      <sharedItems containsSemiMixedTypes="0" containsString="0" containsNumber="1" containsInteger="1" minValue="0" maxValue="27494"/>
    </cacheField>
    <cacheField name="VALOR_GLOSA_DV" numFmtId="166">
      <sharedItems containsSemiMixedTypes="0" containsString="0" containsNumber="1" containsInteger="1" minValue="0" maxValue="42482"/>
    </cacheField>
    <cacheField name="OBSERVACION_GLOSA_DV" numFmtId="0">
      <sharedItems containsBlank="1"/>
    </cacheField>
    <cacheField name="FECHA_RAD_IPS" numFmtId="14">
      <sharedItems containsSemiMixedTypes="0" containsNonDate="0" containsDate="1" containsString="0" minDate="2016-09-16T00:00:00" maxDate="2021-06-01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2"/>
    </cacheField>
    <cacheField name="F_PROBABLE_PAGO_SASS" numFmtId="0">
      <sharedItems containsString="0" containsBlank="1" containsNumber="1" containsInteger="1" minValue="20160930" maxValue="21001231"/>
    </cacheField>
    <cacheField name="F_RAD_SASS" numFmtId="0">
      <sharedItems containsString="0" containsBlank="1" containsNumber="1" containsInteger="1" minValue="20160912" maxValue="20220125"/>
    </cacheField>
    <cacheField name="VALOR_REPORTADO_CRICULAR 030" numFmtId="166">
      <sharedItems containsSemiMixedTypes="0" containsString="0" containsNumber="1" containsInteger="1" minValue="0" maxValue="762911"/>
    </cacheField>
    <cacheField name="VALOR_GLOSA_ACEPTADA_REPORTADO_CIRCULAR 030" numFmtId="166">
      <sharedItems containsSemiMixedTypes="0" containsString="0" containsNumber="1" containsInteger="1" minValue="0" maxValue="27494"/>
    </cacheField>
    <cacheField name="OBSERVACION_GLOSA_ACEPTADA" numFmtId="0">
      <sharedItems containsBlank="1"/>
    </cacheField>
    <cacheField name="F_CORTE" numFmtId="16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">
  <r>
    <n v="900145588"/>
    <s v="EMPRESA SOCIAL D EL ESTADO"/>
    <s v="FV"/>
    <n v="1351"/>
    <s v="FV_1351"/>
    <s v="900145588_FV_1351"/>
    <s v="NULL"/>
    <s v="NULL"/>
    <s v="NULL"/>
    <d v="2021-02-04T00:00:00"/>
    <n v="126480"/>
    <n v="126480"/>
    <s v="A)Factura no radicada en ERP"/>
    <x v="0"/>
    <n v="0"/>
    <s v="-"/>
    <s v="-"/>
    <n v="0"/>
    <s v="-"/>
    <s v="no_cruza"/>
    <n v="0"/>
    <n v="0"/>
    <n v="0"/>
    <n v="0"/>
    <n v="0"/>
    <n v="0"/>
    <m/>
    <m/>
    <m/>
    <n v="0"/>
    <n v="0"/>
    <e v="#N/A"/>
    <e v="#N/A"/>
    <e v="#N/A"/>
    <e v="#N/A"/>
    <m/>
    <m/>
    <n v="0"/>
    <n v="0"/>
    <m/>
    <d v="2021-02-28T00:00:00"/>
    <m/>
    <m/>
    <m/>
    <s v="SI"/>
    <m/>
    <m/>
    <m/>
    <n v="0"/>
    <n v="0"/>
    <m/>
    <m/>
  </r>
  <r>
    <n v="900145588"/>
    <s v="EMPRESA SOCIAL D EL ESTADO"/>
    <s v="FV"/>
    <n v="3683"/>
    <s v="FV_3683"/>
    <s v="900145588_FV_3683"/>
    <s v="NULL"/>
    <s v="NULL"/>
    <s v="NULL"/>
    <d v="2021-05-02T00:00:00"/>
    <n v="71075"/>
    <n v="71075"/>
    <s v="A)Factura no radicada en ERP"/>
    <x v="0"/>
    <n v="0"/>
    <s v="-"/>
    <s v="-"/>
    <n v="0"/>
    <s v="-"/>
    <s v="no_cruza"/>
    <n v="0"/>
    <n v="0"/>
    <n v="0"/>
    <n v="0"/>
    <n v="0"/>
    <n v="0"/>
    <m/>
    <m/>
    <m/>
    <n v="0"/>
    <n v="0"/>
    <e v="#N/A"/>
    <e v="#N/A"/>
    <e v="#N/A"/>
    <e v="#N/A"/>
    <m/>
    <m/>
    <n v="0"/>
    <n v="0"/>
    <m/>
    <d v="2021-05-31T00:00:00"/>
    <m/>
    <m/>
    <m/>
    <s v="SI"/>
    <m/>
    <m/>
    <m/>
    <n v="0"/>
    <n v="0"/>
    <m/>
    <m/>
  </r>
  <r>
    <n v="900145588"/>
    <s v="EMPRESA SOCIAL D EL ESTADO"/>
    <s v="FVL"/>
    <n v="50056"/>
    <s v="FVL_50056"/>
    <s v="900145588_FVL_50056"/>
    <s v="FVL"/>
    <n v="50056"/>
    <n v="1221400828"/>
    <d v="2018-12-03T00:00:00"/>
    <n v="32226"/>
    <n v="29000"/>
    <s v="B)Factura sin saldo ERP"/>
    <x v="1"/>
    <n v="0"/>
    <s v="-"/>
    <s v="-"/>
    <n v="0"/>
    <s v="-"/>
    <s v="OK"/>
    <n v="32226"/>
    <n v="0"/>
    <n v="0"/>
    <n v="0"/>
    <n v="32226"/>
    <n v="0"/>
    <n v="0"/>
    <n v="2200618366"/>
    <n v="43550"/>
    <n v="759325"/>
    <n v="0"/>
    <n v="-32226"/>
    <n v="22006183"/>
    <s v="26.03.2019"/>
    <n v="1047251"/>
    <n v="999999999999999"/>
    <m/>
    <n v="0"/>
    <n v="0"/>
    <m/>
    <d v="2019-01-02T00:00:00"/>
    <m/>
    <n v="2"/>
    <m/>
    <s v="SI"/>
    <n v="1"/>
    <n v="20190130"/>
    <n v="20190118"/>
    <n v="32226"/>
    <n v="0"/>
    <m/>
    <m/>
  </r>
  <r>
    <n v="900145588"/>
    <s v="EMPRESA SOCIAL D EL ESTADO"/>
    <s v="FVA"/>
    <n v="295728"/>
    <s v="FVA_295728"/>
    <s v="900145588_FVA_295728"/>
    <s v="FVA"/>
    <n v="295728"/>
    <n v="1221525904"/>
    <d v="2019-10-15T00:00:00"/>
    <n v="762911"/>
    <n v="174"/>
    <s v="B)Factura sin saldo ERP"/>
    <x v="1"/>
    <n v="0"/>
    <s v="-"/>
    <s v="-"/>
    <n v="0"/>
    <s v="-"/>
    <s v="OK"/>
    <n v="762911"/>
    <n v="0"/>
    <n v="0"/>
    <n v="0"/>
    <n v="762911"/>
    <n v="0"/>
    <n v="0"/>
    <n v="2200775755"/>
    <n v="43825"/>
    <n v="1293549"/>
    <n v="0"/>
    <n v="-762911"/>
    <n v="22007757"/>
    <s v="26.12.2019"/>
    <n v="1293549"/>
    <n v="192858523263458"/>
    <m/>
    <n v="0"/>
    <n v="0"/>
    <m/>
    <d v="2019-11-16T00:00:00"/>
    <m/>
    <n v="2"/>
    <m/>
    <s v="SI"/>
    <n v="1"/>
    <n v="20191130"/>
    <n v="20191114"/>
    <n v="762911"/>
    <n v="0"/>
    <m/>
    <m/>
  </r>
  <r>
    <n v="900145588"/>
    <s v="EMPRESA SOCIAL D EL ESTADO"/>
    <s v="FVA"/>
    <n v="335127"/>
    <s v="FVA_335127"/>
    <s v="900145588_FVA_335127"/>
    <s v="FVA"/>
    <n v="335127"/>
    <n v="1221618277"/>
    <d v="2020-08-03T00:00:00"/>
    <n v="103784"/>
    <n v="18235"/>
    <s v="B)Factura sin saldo ERP"/>
    <x v="1"/>
    <n v="0"/>
    <s v="-"/>
    <s v="-"/>
    <n v="0"/>
    <s v="-"/>
    <s v="OK"/>
    <n v="103784"/>
    <n v="0"/>
    <n v="0"/>
    <n v="0"/>
    <n v="103784"/>
    <n v="0"/>
    <n v="0"/>
    <n v="2200973526"/>
    <n v="44187"/>
    <n v="954700"/>
    <n v="0"/>
    <n v="-103784"/>
    <n v="22009735"/>
    <s v="22.12.2020"/>
    <n v="954700"/>
    <n v="202168524586237"/>
    <m/>
    <n v="0"/>
    <n v="0"/>
    <m/>
    <d v="2020-08-31T00:00:00"/>
    <m/>
    <n v="2"/>
    <m/>
    <s v="SI"/>
    <n v="1"/>
    <n v="20200930"/>
    <n v="20200911"/>
    <n v="103784"/>
    <n v="0"/>
    <m/>
    <m/>
  </r>
  <r>
    <n v="900145588"/>
    <s v="EMPRESA SOCIAL D EL ESTADO"/>
    <s v="FV"/>
    <n v="1287"/>
    <s v="FV_1287"/>
    <s v="900145588_FV_1287"/>
    <s v="FV"/>
    <n v="1287"/>
    <n v="1221725157"/>
    <d v="2021-02-01T00:00:00"/>
    <n v="193816"/>
    <n v="43440"/>
    <s v="B)Factura sin saldo ERP"/>
    <x v="1"/>
    <n v="0"/>
    <s v="-"/>
    <s v="-"/>
    <n v="0"/>
    <s v="-"/>
    <s v="OK"/>
    <n v="193816"/>
    <n v="0"/>
    <n v="0"/>
    <n v="0"/>
    <n v="193816"/>
    <n v="0"/>
    <n v="0"/>
    <n v="2201063956"/>
    <n v="44347"/>
    <n v="202665"/>
    <n v="0"/>
    <n v="-193816"/>
    <n v="22010639"/>
    <s v="31.05.2021"/>
    <n v="202665"/>
    <n v="210328524400043"/>
    <m/>
    <n v="0"/>
    <n v="0"/>
    <m/>
    <d v="2021-02-28T00:00:00"/>
    <m/>
    <n v="2"/>
    <m/>
    <s v="SI"/>
    <n v="1"/>
    <n v="20210330"/>
    <n v="20210317"/>
    <n v="193816"/>
    <n v="0"/>
    <m/>
    <m/>
  </r>
  <r>
    <n v="900145588"/>
    <s v="EMPRESA SOCIAL D EL ESTADO"/>
    <s v="FV"/>
    <n v="1394"/>
    <s v="FV_1394"/>
    <s v="900145588_FV_1394"/>
    <s v="FV"/>
    <n v="1394"/>
    <n v="1221730460"/>
    <d v="2021-02-05T00:00:00"/>
    <n v="8849"/>
    <n v="8849"/>
    <s v="B)Factura sin saldo ERP"/>
    <x v="1"/>
    <n v="0"/>
    <s v="-"/>
    <s v="-"/>
    <n v="0"/>
    <s v="-"/>
    <s v="OK"/>
    <n v="8849"/>
    <n v="0"/>
    <n v="0"/>
    <n v="0"/>
    <n v="8849"/>
    <n v="0"/>
    <n v="0"/>
    <n v="2201063956"/>
    <n v="44347"/>
    <n v="202665"/>
    <n v="0"/>
    <n v="-8849"/>
    <n v="22010639"/>
    <s v="31.05.2021"/>
    <n v="202665"/>
    <n v="999999999999999"/>
    <m/>
    <n v="0"/>
    <n v="0"/>
    <m/>
    <d v="2021-02-28T00:00:00"/>
    <m/>
    <n v="2"/>
    <m/>
    <s v="SI"/>
    <n v="1"/>
    <n v="20210330"/>
    <n v="20210317"/>
    <n v="8849"/>
    <n v="0"/>
    <m/>
    <m/>
  </r>
  <r>
    <n v="900145588"/>
    <s v="EMPRESA SOCIAL D EL ESTADO"/>
    <s v="FVA"/>
    <n v="176556"/>
    <s v="FVA_176556"/>
    <s v="900145588_FVA_176556"/>
    <s v="FVA"/>
    <n v="176556"/>
    <n v="1221245725"/>
    <d v="2017-10-04T00:00:00"/>
    <n v="188446"/>
    <n v="12154"/>
    <s v="B)Factura sin saldo ERP/conciliar diferencia glosa aceptada"/>
    <x v="2"/>
    <n v="0"/>
    <s v="-"/>
    <s v="-"/>
    <n v="0"/>
    <s v="-"/>
    <s v="OK"/>
    <n v="188446"/>
    <n v="0"/>
    <n v="0"/>
    <n v="0"/>
    <n v="176292"/>
    <n v="0"/>
    <n v="0"/>
    <n v="2200499244"/>
    <n v="43181"/>
    <n v="1425195"/>
    <n v="0"/>
    <n v="-176292"/>
    <n v="22004992"/>
    <s v="22.03.2018"/>
    <n v="1425195"/>
    <n v="172767302440556"/>
    <m/>
    <n v="12154"/>
    <n v="0"/>
    <m/>
    <d v="2017-11-03T00:00:00"/>
    <m/>
    <n v="2"/>
    <m/>
    <s v="SI"/>
    <n v="2"/>
    <n v="20210920"/>
    <n v="20210906"/>
    <n v="188446"/>
    <n v="12154"/>
    <m/>
    <m/>
  </r>
  <r>
    <n v="900145588"/>
    <s v="EMPRESA SOCIAL D EL ESTADO"/>
    <s v="FVA"/>
    <n v="177347"/>
    <s v="FVA_177347"/>
    <s v="900145588_FVA_177347"/>
    <s v="FVA"/>
    <n v="177347"/>
    <n v="1221245726"/>
    <d v="2017-10-10T00:00:00"/>
    <n v="221503"/>
    <n v="12154"/>
    <s v="B)Factura sin saldo ERP/conciliar diferencia glosa aceptada"/>
    <x v="2"/>
    <n v="0"/>
    <s v="-"/>
    <s v="-"/>
    <n v="0"/>
    <s v="-"/>
    <s v="OK"/>
    <n v="221503"/>
    <n v="0"/>
    <n v="0"/>
    <n v="0"/>
    <n v="209349"/>
    <n v="0"/>
    <n v="0"/>
    <n v="2200499244"/>
    <n v="43181"/>
    <n v="1425195"/>
    <n v="0"/>
    <n v="-209349"/>
    <n v="22004992"/>
    <s v="22.03.2018"/>
    <n v="1425195"/>
    <n v="172827305666902"/>
    <m/>
    <n v="12154"/>
    <n v="0"/>
    <m/>
    <d v="2017-11-09T00:00:00"/>
    <m/>
    <n v="2"/>
    <m/>
    <s v="SI"/>
    <n v="2"/>
    <n v="20210920"/>
    <n v="20210906"/>
    <n v="221503"/>
    <n v="12154"/>
    <m/>
    <m/>
  </r>
  <r>
    <n v="900145588"/>
    <s v="EMPRESA SOCIAL D EL ESTADO"/>
    <s v="FVA"/>
    <n v="178126"/>
    <s v="FVA_178126"/>
    <s v="900145588_FVA_178126"/>
    <s v="FVA"/>
    <n v="178126"/>
    <n v="1221245727"/>
    <d v="2017-10-17T00:00:00"/>
    <n v="159330"/>
    <n v="12154"/>
    <s v="B)Factura sin saldo ERP/conciliar diferencia glosa aceptada"/>
    <x v="2"/>
    <n v="0"/>
    <s v="-"/>
    <s v="-"/>
    <n v="0"/>
    <s v="-"/>
    <s v="OK"/>
    <n v="159330"/>
    <n v="0"/>
    <n v="0"/>
    <n v="0"/>
    <n v="147176"/>
    <n v="0"/>
    <n v="0"/>
    <n v="2200499244"/>
    <n v="43181"/>
    <n v="1425195"/>
    <n v="0"/>
    <n v="-147176"/>
    <n v="22004992"/>
    <s v="22.03.2018"/>
    <n v="1425195"/>
    <n v="172907302368074"/>
    <m/>
    <n v="12154"/>
    <n v="0"/>
    <m/>
    <d v="2017-11-16T00:00:00"/>
    <m/>
    <n v="2"/>
    <m/>
    <s v="SI"/>
    <n v="2"/>
    <n v="20210920"/>
    <n v="20210906"/>
    <n v="159330"/>
    <n v="12154"/>
    <m/>
    <m/>
  </r>
  <r>
    <n v="900145588"/>
    <s v="EMPRESA SOCIAL D EL ESTADO"/>
    <s v="FVAE"/>
    <n v="44685"/>
    <s v="FVAE_44685"/>
    <s v="900145588_FVAE_44685"/>
    <s v="FVAE"/>
    <n v="44685"/>
    <n v="1221311404"/>
    <d v="2018-03-16T00:00:00"/>
    <n v="66327"/>
    <n v="12827"/>
    <s v="B)Factura sin saldo ERP/conciliar diferencia glosa aceptada"/>
    <x v="2"/>
    <n v="0"/>
    <s v="-"/>
    <s v="-"/>
    <n v="0"/>
    <s v="-"/>
    <s v="OK"/>
    <n v="66327"/>
    <n v="0"/>
    <n v="0"/>
    <n v="0"/>
    <n v="53500"/>
    <n v="0"/>
    <n v="0"/>
    <n v="2200510357"/>
    <n v="43224"/>
    <n v="198410"/>
    <n v="0"/>
    <n v="-53500"/>
    <n v="22005103"/>
    <s v="04.05.2018"/>
    <n v="198410"/>
    <n v="180751275301012"/>
    <m/>
    <n v="12827"/>
    <n v="0"/>
    <m/>
    <d v="2018-04-15T00:00:00"/>
    <m/>
    <n v="2"/>
    <m/>
    <s v="SI"/>
    <n v="2"/>
    <n v="20220208"/>
    <n v="20220125"/>
    <n v="66327"/>
    <n v="12827"/>
    <s v="ACEPTADO POR IPS CIERRE DE FACTURAS POR EXTEMPORANEIDAD, VO.BO COORDINACION DE CUENTAS SALUD25 DE ENERO 2021ELIZABETH FERNANDEZ"/>
    <m/>
  </r>
  <r>
    <n v="900145588"/>
    <s v="EMPRESA SOCIAL D EL ESTADO"/>
    <s v="FVAE"/>
    <n v="44761"/>
    <s v="FVAE_44761"/>
    <s v="900145588_FVAE_44761"/>
    <s v="FVAE"/>
    <n v="44761"/>
    <n v="1221311405"/>
    <d v="2018-03-19T00:00:00"/>
    <n v="172404"/>
    <n v="27494"/>
    <s v="B)Factura sin saldo ERP/conciliar diferencia glosa aceptada"/>
    <x v="2"/>
    <n v="0"/>
    <s v="-"/>
    <s v="-"/>
    <n v="0"/>
    <s v="-"/>
    <s v="OK"/>
    <n v="172404"/>
    <n v="0"/>
    <n v="0"/>
    <n v="0"/>
    <n v="144910"/>
    <n v="0"/>
    <n v="0"/>
    <n v="2200510357"/>
    <n v="43224"/>
    <n v="198410"/>
    <n v="0"/>
    <n v="-144910"/>
    <n v="22005103"/>
    <s v="04.05.2018"/>
    <n v="198410"/>
    <n v="180781331306418"/>
    <m/>
    <n v="27494"/>
    <n v="0"/>
    <m/>
    <d v="2018-04-18T00:00:00"/>
    <m/>
    <n v="2"/>
    <m/>
    <s v="SI"/>
    <n v="2"/>
    <n v="20220208"/>
    <n v="20220125"/>
    <n v="172404"/>
    <n v="27494"/>
    <s v="ACEPTADO POR IPS CIERRE DE FACTURAS POR EXTEMPORANEIDAD, VO.BO COORDINACION DE CUENTAS SALUD25 DE ENERO 2021ELIZABETH FERNANDEZ"/>
    <m/>
  </r>
  <r>
    <n v="900145588"/>
    <s v="EMPRESA SOCIAL D EL ESTADO"/>
    <s v="FVA"/>
    <n v="116507"/>
    <s v="FVA_116507"/>
    <s v="900145588_FVA_116507"/>
    <s v="FVA"/>
    <n v="116507"/>
    <n v="1221057232"/>
    <d v="2016-08-17T00:00:00"/>
    <n v="61583"/>
    <n v="2700"/>
    <s v="B)Factura sin saldo ERP/conciliar diferencia valor de factura"/>
    <x v="1"/>
    <n v="0"/>
    <s v="-"/>
    <s v="-"/>
    <n v="0"/>
    <s v="-"/>
    <s v="OK"/>
    <n v="58883"/>
    <n v="0"/>
    <n v="0"/>
    <n v="0"/>
    <n v="58883"/>
    <n v="0"/>
    <n v="0"/>
    <n v="2200416204"/>
    <n v="42733"/>
    <n v="58883"/>
    <n v="0"/>
    <n v="-58883"/>
    <n v="22004162"/>
    <s v="29.12.2016"/>
    <n v="58883"/>
    <n v="162307305410293"/>
    <m/>
    <n v="0"/>
    <n v="0"/>
    <m/>
    <d v="2016-09-16T00:00:00"/>
    <m/>
    <n v="2"/>
    <m/>
    <s v="SI"/>
    <n v="1"/>
    <n v="20160930"/>
    <n v="20160912"/>
    <n v="58883"/>
    <n v="0"/>
    <m/>
    <m/>
  </r>
  <r>
    <n v="900145588"/>
    <s v="EMPRESA SOCIAL D EL ESTADO"/>
    <s v="FVA"/>
    <n v="125057"/>
    <s v="FVA_125057"/>
    <s v="900145588_FVA_125057"/>
    <s v="FVA"/>
    <n v="125057"/>
    <n v="1221092826"/>
    <d v="2016-10-05T00:00:00"/>
    <n v="91503"/>
    <n v="2700"/>
    <s v="B)Factura sin saldo ERP/conciliar diferencia valor de factura"/>
    <x v="1"/>
    <n v="0"/>
    <s v="-"/>
    <s v="-"/>
    <n v="0"/>
    <s v="-"/>
    <s v="OK"/>
    <n v="88803"/>
    <n v="0"/>
    <n v="0"/>
    <n v="0"/>
    <n v="88803"/>
    <n v="0"/>
    <n v="0"/>
    <n v="2200435749"/>
    <n v="42835"/>
    <n v="240950"/>
    <n v="0"/>
    <n v="-88803"/>
    <n v="22004357"/>
    <s v="10.04.2017"/>
    <n v="240950"/>
    <n v="162787305702349"/>
    <m/>
    <n v="0"/>
    <n v="0"/>
    <m/>
    <d v="2016-11-04T00:00:00"/>
    <m/>
    <n v="2"/>
    <m/>
    <s v="SI"/>
    <n v="1"/>
    <n v="20161130"/>
    <n v="20161115"/>
    <n v="88803"/>
    <n v="0"/>
    <m/>
    <m/>
  </r>
  <r>
    <n v="900145588"/>
    <s v="EMPRESA SOCIAL D EL ESTADO"/>
    <s v="FVA"/>
    <n v="128085"/>
    <s v="FVA_128085"/>
    <s v="900145588_FVA_128085"/>
    <s v="FVA"/>
    <n v="128085"/>
    <n v="1221092827"/>
    <d v="2016-10-25T00:00:00"/>
    <n v="154847"/>
    <n v="2700"/>
    <s v="B)Factura sin saldo ERP/conciliar diferencia valor de factura"/>
    <x v="1"/>
    <n v="0"/>
    <s v="-"/>
    <s v="-"/>
    <n v="0"/>
    <s v="-"/>
    <s v="OK"/>
    <n v="152147"/>
    <n v="0"/>
    <n v="0"/>
    <n v="0"/>
    <n v="152147"/>
    <n v="0"/>
    <n v="0"/>
    <n v="2200435749"/>
    <n v="42835"/>
    <n v="240950"/>
    <n v="0"/>
    <n v="-152147"/>
    <n v="22004357"/>
    <s v="10.04.2017"/>
    <n v="240950"/>
    <n v="162997305240069"/>
    <m/>
    <n v="0"/>
    <n v="0"/>
    <m/>
    <d v="2016-11-24T00:00:00"/>
    <m/>
    <n v="2"/>
    <m/>
    <s v="SI"/>
    <n v="1"/>
    <n v="20161130"/>
    <n v="20161115"/>
    <n v="152147"/>
    <n v="0"/>
    <m/>
    <m/>
  </r>
  <r>
    <n v="900145588"/>
    <s v="EMPRESA SOCIAL D EL ESTADO"/>
    <s v="FVA"/>
    <n v="130183"/>
    <s v="FVA_130183"/>
    <s v="900145588_FVA_130183"/>
    <s v="FVA"/>
    <n v="130183"/>
    <n v="1221105641"/>
    <d v="2016-11-10T00:00:00"/>
    <n v="124747"/>
    <n v="2700"/>
    <s v="B)Factura sin saldo ERP/conciliar diferencia valor de factura"/>
    <x v="1"/>
    <n v="0"/>
    <s v="-"/>
    <s v="-"/>
    <n v="0"/>
    <s v="-"/>
    <s v="OK"/>
    <n v="122047"/>
    <n v="0"/>
    <n v="0"/>
    <n v="0"/>
    <n v="122047"/>
    <n v="0"/>
    <n v="0"/>
    <n v="2200440264"/>
    <n v="42853"/>
    <n v="1091675"/>
    <n v="0"/>
    <n v="-122047"/>
    <n v="22004402"/>
    <s v="28.04.2017"/>
    <n v="1091675"/>
    <n v="163147305818933"/>
    <m/>
    <n v="0"/>
    <n v="0"/>
    <m/>
    <d v="2016-12-10T00:00:00"/>
    <m/>
    <n v="2"/>
    <m/>
    <s v="SI"/>
    <n v="1"/>
    <n v="20161230"/>
    <n v="20161216"/>
    <n v="122047"/>
    <n v="0"/>
    <m/>
    <m/>
  </r>
  <r>
    <n v="900145588"/>
    <s v="EMPRESA SOCIAL D EL ESTADO"/>
    <s v="FVA"/>
    <n v="134180"/>
    <s v="FVA_134180"/>
    <s v="900145588_FVA_134180"/>
    <s v="FVA"/>
    <n v="134180"/>
    <n v="1221111374"/>
    <d v="2016-12-01T00:00:00"/>
    <n v="85153"/>
    <n v="2700"/>
    <s v="B)Factura sin saldo ERP/conciliar diferencia valor de factura"/>
    <x v="1"/>
    <n v="0"/>
    <s v="-"/>
    <s v="-"/>
    <n v="0"/>
    <s v="-"/>
    <s v="OK"/>
    <n v="82453"/>
    <n v="0"/>
    <n v="0"/>
    <n v="0"/>
    <n v="82453"/>
    <n v="0"/>
    <n v="0"/>
    <n v="2200440264"/>
    <n v="42853"/>
    <n v="1091675"/>
    <n v="0"/>
    <n v="-82453"/>
    <n v="22004402"/>
    <s v="28.04.2017"/>
    <n v="1091675"/>
    <n v="163367305229256"/>
    <m/>
    <n v="0"/>
    <n v="0"/>
    <m/>
    <d v="2016-12-31T00:00:00"/>
    <m/>
    <n v="2"/>
    <m/>
    <s v="SI"/>
    <n v="1"/>
    <n v="20170130"/>
    <n v="20170116"/>
    <n v="82453"/>
    <n v="0"/>
    <m/>
    <m/>
  </r>
  <r>
    <n v="900145588"/>
    <s v="EMPRESA SOCIAL D EL ESTADO"/>
    <s v="FVM"/>
    <n v="748"/>
    <s v="FVM_748"/>
    <s v="900145588_FVM_748"/>
    <s v="FVM"/>
    <n v="748"/>
    <s v="NULL"/>
    <d v="2021-01-14T00:00:00"/>
    <n v="35007"/>
    <n v="35007"/>
    <s v="C)Glosas total pendiente por respuesta de IPS"/>
    <x v="3"/>
    <n v="0"/>
    <s v="-"/>
    <s v="-"/>
    <n v="35007"/>
    <s v="DEVOLUCION"/>
    <s v="OK"/>
    <n v="35007"/>
    <n v="0"/>
    <n v="0"/>
    <n v="0"/>
    <n v="0"/>
    <n v="35007"/>
    <m/>
    <m/>
    <m/>
    <n v="0"/>
    <n v="0"/>
    <e v="#N/A"/>
    <e v="#N/A"/>
    <e v="#N/A"/>
    <e v="#N/A"/>
    <m/>
    <m/>
    <n v="0"/>
    <n v="35007"/>
    <s v="Se hace dev de fact con soportes completos y originales,ya que no se evidencia registro del usuario en elPAIWEB. Favor verificar para tramite de pago.NC"/>
    <d v="2021-01-31T00:00:00"/>
    <m/>
    <n v="9"/>
    <m/>
    <s v="SI"/>
    <n v="1"/>
    <n v="21001231"/>
    <n v="20210216"/>
    <n v="35007"/>
    <n v="0"/>
    <m/>
    <m/>
  </r>
  <r>
    <n v="900145588"/>
    <s v="EMPRESA SOCIAL D EL ESTADO"/>
    <s v="FVA "/>
    <n v="349626"/>
    <s v="FVA _349626"/>
    <s v="900145588_FVA _349626"/>
    <s v="FVA"/>
    <n v="349626"/>
    <s v="NULL"/>
    <d v="2020-10-15T00:00:00"/>
    <n v="42482"/>
    <n v="42482"/>
    <s v="C)Glosas total pendiente por respuesta de IPS"/>
    <x v="3"/>
    <n v="0"/>
    <s v="-"/>
    <s v="-"/>
    <n v="0"/>
    <s v="-"/>
    <s v="OK"/>
    <n v="42482"/>
    <n v="0"/>
    <n v="0"/>
    <n v="0"/>
    <n v="0"/>
    <n v="42482"/>
    <m/>
    <m/>
    <m/>
    <n v="0"/>
    <n v="0"/>
    <e v="#N/A"/>
    <e v="#N/A"/>
    <e v="#N/A"/>
    <e v="#N/A"/>
    <m/>
    <m/>
    <n v="0"/>
    <n v="42482"/>
    <s v="SE REALIZA DEVOLUCION DE FACTURA CON SOPORTES ORIGINALESNo. DE IDENTIFICACION NO REGISTRADO EN PAIWEBFAVOR VALIDAR PARA DAR TRAMITE DE PAGONANCY CADAVID"/>
    <d v="2020-10-31T00:00:00"/>
    <m/>
    <n v="9"/>
    <m/>
    <s v="SI"/>
    <n v="1"/>
    <n v="21001231"/>
    <n v="20201118"/>
    <n v="42482"/>
    <n v="0"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8" firstHeaderRow="0" firstDataRow="1" firstDataCol="1"/>
  <pivotFields count="52">
    <pivotField showAll="0"/>
    <pivotField showAll="0"/>
    <pivotField showAll="0"/>
    <pivotField showAll="0"/>
    <pivotField showAll="0"/>
    <pivotField dataField="1" showAll="0"/>
    <pivotField showAll="0" defaultSubtotal="0"/>
    <pivotField showAll="0"/>
    <pivotField showAll="0"/>
    <pivotField numFmtId="14" showAll="0"/>
    <pivotField showAll="0"/>
    <pivotField dataField="1" showAll="0"/>
    <pivotField showAll="0"/>
    <pivotField axis="axisRow" showAll="0" defaultSubtotal="0">
      <items count="5">
        <item m="1" x="4"/>
        <item x="0"/>
        <item x="1"/>
        <item x="2"/>
        <item x="3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5"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5" subtotal="count" baseField="0" baseItem="0"/>
    <dataField name="Suma de SALDO_FACT_IPS" fld="11" baseField="0" baseItem="0" numFmtId="44"/>
    <dataField name="Suma de POR PAGAR SAP" fld="14" baseField="13" baseItem="0" numFmtId="44"/>
    <dataField name="Suma de VALOR_GLOSA_DV" fld="38" baseField="13" baseItem="0" numFmtId="44"/>
  </dataFields>
  <formats count="1">
    <format dxfId="0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AF003606" connectionId="4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AF001597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AF001450" connectionId="1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AF003905" connectionId="6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name="AF003906" connectionId="7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name="AF001598" connectionId="3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name="AF004042" connectionId="8" autoFormatId="16" applyNumberFormats="0" applyBorderFormats="0" applyFontFormats="0" applyPatternFormats="0" applyAlignmentFormats="0" applyWidthHeightFormats="0"/>
</file>

<file path=xl/queryTables/queryTable8.xml><?xml version="1.0" encoding="utf-8"?>
<queryTable xmlns="http://schemas.openxmlformats.org/spreadsheetml/2006/main" name="AF004043" connectionId="9" autoFormatId="16" applyNumberFormats="0" applyBorderFormats="0" applyFontFormats="0" applyPatternFormats="0" applyAlignmentFormats="0" applyWidthHeightFormats="0"/>
</file>

<file path=xl/queryTables/queryTable9.xml><?xml version="1.0" encoding="utf-8"?>
<queryTable xmlns="http://schemas.openxmlformats.org/spreadsheetml/2006/main" name="AF003748" connectionId="5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6.xml"/><Relationship Id="rId3" Type="http://schemas.openxmlformats.org/officeDocument/2006/relationships/queryTable" Target="../queryTables/queryTable1.xml"/><Relationship Id="rId7" Type="http://schemas.openxmlformats.org/officeDocument/2006/relationships/queryTable" Target="../queryTables/query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4.xml"/><Relationship Id="rId11" Type="http://schemas.openxmlformats.org/officeDocument/2006/relationships/queryTable" Target="../queryTables/queryTable9.xml"/><Relationship Id="rId5" Type="http://schemas.openxmlformats.org/officeDocument/2006/relationships/queryTable" Target="../queryTables/queryTable3.xml"/><Relationship Id="rId10" Type="http://schemas.openxmlformats.org/officeDocument/2006/relationships/queryTable" Target="../queryTables/queryTable8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workbookViewId="0">
      <pane ySplit="6" topLeftCell="A7" activePane="bottomLeft" state="frozen"/>
      <selection pane="bottomLeft" activeCell="B2" sqref="B2"/>
    </sheetView>
  </sheetViews>
  <sheetFormatPr baseColWidth="10" defaultRowHeight="15" x14ac:dyDescent="0.25"/>
  <cols>
    <col min="1" max="1" width="43.42578125" style="88" bestFit="1" customWidth="1"/>
    <col min="2" max="2" width="19.7109375" style="89" customWidth="1"/>
    <col min="3" max="3" width="11.42578125" style="90"/>
    <col min="4" max="4" width="11.42578125" style="89" customWidth="1"/>
    <col min="5" max="5" width="14" style="91" customWidth="1"/>
    <col min="6" max="6" width="12.5703125" style="92" bestFit="1" customWidth="1"/>
    <col min="7" max="7" width="12.7109375" style="103" customWidth="1"/>
    <col min="8" max="8" width="18.42578125" style="93" bestFit="1" customWidth="1"/>
    <col min="9" max="9" width="14.140625" style="91" bestFit="1" customWidth="1"/>
    <col min="10" max="10" width="10.7109375" style="94" bestFit="1" customWidth="1"/>
    <col min="11" max="11" width="13.140625" style="94" customWidth="1"/>
    <col min="12" max="12" width="10.7109375" style="94" customWidth="1"/>
    <col min="13" max="13" width="13.140625" style="94" bestFit="1" customWidth="1"/>
    <col min="14" max="14" width="13" style="94" bestFit="1" customWidth="1"/>
    <col min="15" max="15" width="14.140625" style="95" bestFit="1" customWidth="1"/>
    <col min="16" max="16384" width="11.42578125" style="88"/>
  </cols>
  <sheetData>
    <row r="1" spans="1:16" s="66" customFormat="1" x14ac:dyDescent="0.25">
      <c r="B1" s="67" t="s">
        <v>93</v>
      </c>
      <c r="C1" s="68"/>
      <c r="D1" s="69"/>
      <c r="E1" s="70"/>
      <c r="F1" s="71"/>
      <c r="G1" s="72"/>
      <c r="H1" s="73"/>
      <c r="I1" s="70"/>
      <c r="J1" s="74"/>
      <c r="K1" s="74"/>
      <c r="L1" s="74"/>
      <c r="M1" s="74"/>
      <c r="N1" s="74"/>
      <c r="O1" s="75"/>
    </row>
    <row r="2" spans="1:16" s="66" customFormat="1" x14ac:dyDescent="0.25">
      <c r="B2" s="67" t="s">
        <v>94</v>
      </c>
      <c r="C2" s="68"/>
      <c r="D2" s="69"/>
      <c r="E2" s="70"/>
      <c r="F2" s="71"/>
      <c r="G2" s="72"/>
      <c r="H2" s="73"/>
      <c r="I2" s="70"/>
      <c r="J2" s="74"/>
      <c r="K2" s="74"/>
      <c r="L2" s="74"/>
      <c r="M2" s="74">
        <f>+K2-O4</f>
        <v>-465025</v>
      </c>
      <c r="N2" s="74"/>
      <c r="O2" s="75"/>
    </row>
    <row r="3" spans="1:16" s="66" customFormat="1" x14ac:dyDescent="0.25">
      <c r="B3" s="67" t="s">
        <v>95</v>
      </c>
      <c r="C3" s="68"/>
      <c r="D3" s="69"/>
      <c r="E3" s="70"/>
      <c r="F3" s="71"/>
      <c r="G3" s="72"/>
      <c r="H3" s="73"/>
      <c r="I3" s="70"/>
      <c r="J3" s="74"/>
      <c r="K3" s="74"/>
      <c r="L3" s="74"/>
      <c r="M3" s="74"/>
      <c r="N3" s="74"/>
      <c r="O3" s="75"/>
    </row>
    <row r="4" spans="1:16" s="66" customFormat="1" ht="15.75" customHeight="1" x14ac:dyDescent="0.25">
      <c r="B4" s="67" t="s">
        <v>96</v>
      </c>
      <c r="C4" s="68"/>
      <c r="D4" s="109">
        <v>44561</v>
      </c>
      <c r="E4" s="109"/>
      <c r="F4" s="71"/>
      <c r="G4" s="76" t="s">
        <v>97</v>
      </c>
      <c r="H4" s="77">
        <f t="shared" ref="H4:O4" si="0">SUBTOTAL(9,H7:H1048576)</f>
        <v>2702473</v>
      </c>
      <c r="I4" s="77">
        <f t="shared" si="0"/>
        <v>2237448</v>
      </c>
      <c r="J4" s="78">
        <f t="shared" si="0"/>
        <v>0</v>
      </c>
      <c r="K4" s="78">
        <f t="shared" si="0"/>
        <v>0</v>
      </c>
      <c r="L4" s="78">
        <f t="shared" si="0"/>
        <v>0</v>
      </c>
      <c r="M4" s="78">
        <f t="shared" si="0"/>
        <v>0</v>
      </c>
      <c r="N4" s="78">
        <f t="shared" si="0"/>
        <v>0</v>
      </c>
      <c r="O4" s="78">
        <f t="shared" si="0"/>
        <v>465025</v>
      </c>
    </row>
    <row r="5" spans="1:16" s="66" customFormat="1" ht="25.5" customHeight="1" x14ac:dyDescent="0.25">
      <c r="B5" s="67" t="s">
        <v>98</v>
      </c>
      <c r="C5" s="68"/>
      <c r="D5" s="69"/>
      <c r="E5" s="70"/>
      <c r="F5" s="71"/>
      <c r="G5" s="72"/>
      <c r="H5" s="73"/>
      <c r="I5" s="70"/>
      <c r="J5" s="74"/>
      <c r="K5" s="74"/>
      <c r="L5" s="74"/>
      <c r="M5" s="74"/>
      <c r="N5" s="74"/>
      <c r="O5" s="75"/>
    </row>
    <row r="6" spans="1:16" ht="60" x14ac:dyDescent="0.25">
      <c r="A6" s="79" t="s">
        <v>99</v>
      </c>
      <c r="B6" s="80" t="s">
        <v>100</v>
      </c>
      <c r="C6" s="81" t="s">
        <v>35</v>
      </c>
      <c r="D6" s="80" t="s">
        <v>101</v>
      </c>
      <c r="E6" s="82" t="s">
        <v>102</v>
      </c>
      <c r="F6" s="83" t="s">
        <v>103</v>
      </c>
      <c r="G6" s="84" t="s">
        <v>104</v>
      </c>
      <c r="H6" s="85" t="s">
        <v>105</v>
      </c>
      <c r="I6" s="82" t="s">
        <v>106</v>
      </c>
      <c r="J6" s="86" t="s">
        <v>107</v>
      </c>
      <c r="K6" s="86" t="s">
        <v>81</v>
      </c>
      <c r="L6" s="86" t="s">
        <v>108</v>
      </c>
      <c r="M6" s="86" t="s">
        <v>109</v>
      </c>
      <c r="N6" s="86" t="s">
        <v>110</v>
      </c>
      <c r="O6" s="87" t="s">
        <v>111</v>
      </c>
    </row>
    <row r="7" spans="1:16" x14ac:dyDescent="0.25">
      <c r="A7" s="88" t="s">
        <v>112</v>
      </c>
      <c r="B7" s="89" t="s">
        <v>113</v>
      </c>
      <c r="C7" s="90" t="s">
        <v>114</v>
      </c>
      <c r="D7" s="89" t="s">
        <v>83</v>
      </c>
      <c r="E7" s="91">
        <v>116507</v>
      </c>
      <c r="F7" s="92">
        <v>42599</v>
      </c>
      <c r="G7" s="92">
        <v>42629</v>
      </c>
      <c r="H7" s="93">
        <v>61583</v>
      </c>
      <c r="I7" s="91">
        <v>58883</v>
      </c>
      <c r="J7" s="94">
        <v>0</v>
      </c>
      <c r="K7" s="94">
        <v>0</v>
      </c>
      <c r="L7" s="94">
        <v>0</v>
      </c>
      <c r="M7" s="94">
        <v>0</v>
      </c>
      <c r="N7" s="94">
        <v>0</v>
      </c>
      <c r="O7" s="95">
        <f>+H7-I7-J7-N7</f>
        <v>2700</v>
      </c>
      <c r="P7" s="96"/>
    </row>
    <row r="8" spans="1:16" x14ac:dyDescent="0.25">
      <c r="A8" s="88" t="s">
        <v>112</v>
      </c>
      <c r="B8" s="89" t="s">
        <v>113</v>
      </c>
      <c r="C8" s="90" t="s">
        <v>115</v>
      </c>
      <c r="D8" s="89" t="s">
        <v>83</v>
      </c>
      <c r="E8" s="91">
        <v>125057</v>
      </c>
      <c r="F8" s="92">
        <v>42648</v>
      </c>
      <c r="G8" s="92">
        <v>42678</v>
      </c>
      <c r="H8" s="93">
        <v>91503</v>
      </c>
      <c r="I8" s="91">
        <v>88803</v>
      </c>
      <c r="J8" s="94">
        <v>0</v>
      </c>
      <c r="K8" s="94">
        <v>0</v>
      </c>
      <c r="L8" s="94">
        <v>0</v>
      </c>
      <c r="M8" s="94">
        <v>0</v>
      </c>
      <c r="N8" s="94">
        <v>0</v>
      </c>
      <c r="O8" s="95">
        <f>+H8-I8-J8-N8</f>
        <v>2700</v>
      </c>
      <c r="P8" s="96"/>
    </row>
    <row r="9" spans="1:16" x14ac:dyDescent="0.25">
      <c r="A9" s="88" t="s">
        <v>112</v>
      </c>
      <c r="B9" s="89" t="s">
        <v>113</v>
      </c>
      <c r="C9" s="90" t="s">
        <v>116</v>
      </c>
      <c r="D9" s="89" t="s">
        <v>83</v>
      </c>
      <c r="E9" s="91">
        <v>128085</v>
      </c>
      <c r="F9" s="92">
        <v>42668</v>
      </c>
      <c r="G9" s="92">
        <v>42698</v>
      </c>
      <c r="H9" s="93">
        <v>154847</v>
      </c>
      <c r="I9" s="91">
        <v>152147</v>
      </c>
      <c r="J9" s="94">
        <v>0</v>
      </c>
      <c r="K9" s="94">
        <v>0</v>
      </c>
      <c r="L9" s="94">
        <v>0</v>
      </c>
      <c r="M9" s="94">
        <v>0</v>
      </c>
      <c r="N9" s="94">
        <v>0</v>
      </c>
      <c r="O9" s="95">
        <f>+H9-I9-J9-N9</f>
        <v>2700</v>
      </c>
      <c r="P9" s="96"/>
    </row>
    <row r="10" spans="1:16" x14ac:dyDescent="0.25">
      <c r="A10" s="88" t="s">
        <v>112</v>
      </c>
      <c r="B10" s="89" t="s">
        <v>113</v>
      </c>
      <c r="C10" s="90" t="s">
        <v>117</v>
      </c>
      <c r="D10" s="89" t="s">
        <v>83</v>
      </c>
      <c r="E10" s="91">
        <v>130183</v>
      </c>
      <c r="F10" s="92">
        <v>42684</v>
      </c>
      <c r="G10" s="92">
        <v>42714</v>
      </c>
      <c r="H10" s="93">
        <v>124747</v>
      </c>
      <c r="I10" s="91">
        <v>122047</v>
      </c>
      <c r="J10" s="94">
        <v>0</v>
      </c>
      <c r="K10" s="94">
        <v>0</v>
      </c>
      <c r="L10" s="94">
        <v>0</v>
      </c>
      <c r="M10" s="94">
        <v>0</v>
      </c>
      <c r="N10" s="94">
        <v>0</v>
      </c>
      <c r="O10" s="95">
        <f>+H10-I10-J10-N10</f>
        <v>2700</v>
      </c>
      <c r="P10" s="96"/>
    </row>
    <row r="11" spans="1:16" x14ac:dyDescent="0.25">
      <c r="A11" s="88" t="s">
        <v>112</v>
      </c>
      <c r="B11" s="89" t="s">
        <v>113</v>
      </c>
      <c r="C11" s="90" t="s">
        <v>118</v>
      </c>
      <c r="D11" s="89" t="s">
        <v>83</v>
      </c>
      <c r="E11" s="91">
        <v>134180</v>
      </c>
      <c r="F11" s="92">
        <v>42705</v>
      </c>
      <c r="G11" s="92">
        <v>42735</v>
      </c>
      <c r="H11" s="93">
        <v>85153</v>
      </c>
      <c r="I11" s="91">
        <v>82453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5">
        <f>+H11-I11-J11-N11</f>
        <v>2700</v>
      </c>
      <c r="P11" s="96"/>
    </row>
    <row r="12" spans="1:16" x14ac:dyDescent="0.25">
      <c r="A12" s="88" t="s">
        <v>112</v>
      </c>
      <c r="B12" s="89" t="s">
        <v>113</v>
      </c>
      <c r="C12" s="90" t="s">
        <v>119</v>
      </c>
      <c r="D12" s="89" t="s">
        <v>83</v>
      </c>
      <c r="E12" s="91">
        <v>176556</v>
      </c>
      <c r="F12" s="92">
        <v>43012</v>
      </c>
      <c r="G12" s="92">
        <v>43042</v>
      </c>
      <c r="H12" s="93">
        <v>188446</v>
      </c>
      <c r="I12" s="91">
        <v>176292</v>
      </c>
      <c r="J12" s="94">
        <v>0</v>
      </c>
      <c r="K12" s="94">
        <v>0</v>
      </c>
      <c r="L12" s="94">
        <v>0</v>
      </c>
      <c r="M12" s="94">
        <v>0</v>
      </c>
      <c r="N12" s="94">
        <v>0</v>
      </c>
      <c r="O12" s="95">
        <f t="shared" ref="O12:O25" si="1">+H12-I12-J12-N12</f>
        <v>12154</v>
      </c>
      <c r="P12" s="96"/>
    </row>
    <row r="13" spans="1:16" x14ac:dyDescent="0.25">
      <c r="A13" s="88" t="s">
        <v>112</v>
      </c>
      <c r="B13" s="89" t="s">
        <v>113</v>
      </c>
      <c r="C13" s="90" t="s">
        <v>120</v>
      </c>
      <c r="D13" s="89" t="s">
        <v>83</v>
      </c>
      <c r="E13" s="91">
        <v>177347</v>
      </c>
      <c r="F13" s="92">
        <v>43018</v>
      </c>
      <c r="G13" s="92">
        <v>43048</v>
      </c>
      <c r="H13" s="93">
        <v>221503</v>
      </c>
      <c r="I13" s="91">
        <v>209349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5">
        <f t="shared" si="1"/>
        <v>12154</v>
      </c>
      <c r="P13" s="96"/>
    </row>
    <row r="14" spans="1:16" x14ac:dyDescent="0.25">
      <c r="A14" s="88" t="s">
        <v>112</v>
      </c>
      <c r="B14" s="89" t="s">
        <v>113</v>
      </c>
      <c r="C14" s="90" t="s">
        <v>121</v>
      </c>
      <c r="D14" s="89" t="s">
        <v>83</v>
      </c>
      <c r="E14" s="91">
        <v>178126</v>
      </c>
      <c r="F14" s="92">
        <v>43025</v>
      </c>
      <c r="G14" s="92">
        <v>43055</v>
      </c>
      <c r="H14" s="93">
        <v>159330</v>
      </c>
      <c r="I14" s="91">
        <v>147176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5">
        <f t="shared" si="1"/>
        <v>12154</v>
      </c>
      <c r="P14" s="96"/>
    </row>
    <row r="15" spans="1:16" x14ac:dyDescent="0.25">
      <c r="A15" s="88" t="s">
        <v>112</v>
      </c>
      <c r="B15" s="89" t="s">
        <v>113</v>
      </c>
      <c r="C15" s="90" t="s">
        <v>122</v>
      </c>
      <c r="D15" s="89" t="s">
        <v>85</v>
      </c>
      <c r="E15" s="91">
        <v>44685</v>
      </c>
      <c r="F15" s="92">
        <v>43175</v>
      </c>
      <c r="G15" s="92">
        <v>43205</v>
      </c>
      <c r="H15" s="93">
        <v>66327</v>
      </c>
      <c r="I15" s="91">
        <v>53500</v>
      </c>
      <c r="J15" s="94">
        <v>0</v>
      </c>
      <c r="K15" s="94">
        <v>0</v>
      </c>
      <c r="L15" s="94">
        <v>0</v>
      </c>
      <c r="M15" s="94">
        <v>0</v>
      </c>
      <c r="N15" s="94">
        <v>0</v>
      </c>
      <c r="O15" s="95">
        <f t="shared" si="1"/>
        <v>12827</v>
      </c>
      <c r="P15" s="96"/>
    </row>
    <row r="16" spans="1:16" x14ac:dyDescent="0.25">
      <c r="A16" s="88" t="s">
        <v>112</v>
      </c>
      <c r="B16" s="89" t="s">
        <v>113</v>
      </c>
      <c r="C16" s="90" t="s">
        <v>123</v>
      </c>
      <c r="D16" s="89" t="s">
        <v>85</v>
      </c>
      <c r="E16" s="91">
        <v>44761</v>
      </c>
      <c r="F16" s="92">
        <v>43178</v>
      </c>
      <c r="G16" s="92">
        <v>43208</v>
      </c>
      <c r="H16" s="93">
        <v>172404</v>
      </c>
      <c r="I16" s="91">
        <v>144910</v>
      </c>
      <c r="J16" s="94">
        <v>0</v>
      </c>
      <c r="K16" s="94">
        <v>0</v>
      </c>
      <c r="L16" s="94">
        <v>0</v>
      </c>
      <c r="M16" s="94">
        <v>0</v>
      </c>
      <c r="N16" s="94">
        <v>0</v>
      </c>
      <c r="O16" s="95">
        <f t="shared" si="1"/>
        <v>27494</v>
      </c>
      <c r="P16" s="96"/>
    </row>
    <row r="17" spans="1:15" x14ac:dyDescent="0.25">
      <c r="A17" s="88" t="s">
        <v>112</v>
      </c>
      <c r="B17" s="97" t="s">
        <v>124</v>
      </c>
      <c r="C17" s="14" t="s">
        <v>125</v>
      </c>
      <c r="D17" s="97" t="s">
        <v>87</v>
      </c>
      <c r="E17" s="98">
        <v>50056</v>
      </c>
      <c r="F17" s="99">
        <v>43437</v>
      </c>
      <c r="G17" s="99">
        <v>43467</v>
      </c>
      <c r="H17" s="93">
        <v>32226</v>
      </c>
      <c r="I17" s="91">
        <v>3226</v>
      </c>
      <c r="J17" s="94">
        <v>0</v>
      </c>
      <c r="K17" s="94">
        <v>0</v>
      </c>
      <c r="L17" s="94">
        <v>0</v>
      </c>
      <c r="M17" s="94">
        <v>0</v>
      </c>
      <c r="N17" s="94">
        <v>0</v>
      </c>
      <c r="O17" s="95">
        <f t="shared" si="1"/>
        <v>29000</v>
      </c>
    </row>
    <row r="18" spans="1:15" x14ac:dyDescent="0.25">
      <c r="A18" s="88" t="s">
        <v>112</v>
      </c>
      <c r="B18" s="89" t="s">
        <v>113</v>
      </c>
      <c r="C18" s="14" t="s">
        <v>126</v>
      </c>
      <c r="D18" s="97" t="s">
        <v>83</v>
      </c>
      <c r="E18" s="98">
        <v>295728</v>
      </c>
      <c r="F18" s="99">
        <v>43753</v>
      </c>
      <c r="G18" s="99">
        <f>+F18+32</f>
        <v>43785</v>
      </c>
      <c r="H18" s="100">
        <v>762911</v>
      </c>
      <c r="I18" s="91">
        <v>762737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5">
        <f t="shared" si="1"/>
        <v>174</v>
      </c>
    </row>
    <row r="19" spans="1:15" x14ac:dyDescent="0.25">
      <c r="A19" s="88" t="s">
        <v>112</v>
      </c>
      <c r="B19" s="97" t="s">
        <v>127</v>
      </c>
      <c r="C19" s="14" t="s">
        <v>128</v>
      </c>
      <c r="D19" s="97" t="s">
        <v>83</v>
      </c>
      <c r="E19" s="98">
        <v>335127</v>
      </c>
      <c r="F19" s="99">
        <v>44046</v>
      </c>
      <c r="G19" s="99">
        <v>44074</v>
      </c>
      <c r="H19" s="98">
        <v>103784</v>
      </c>
      <c r="I19" s="98">
        <v>85549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5">
        <f t="shared" si="1"/>
        <v>18235</v>
      </c>
    </row>
    <row r="20" spans="1:15" x14ac:dyDescent="0.25">
      <c r="A20" s="88" t="s">
        <v>112</v>
      </c>
      <c r="B20" s="97" t="s">
        <v>127</v>
      </c>
      <c r="C20" s="60" t="s">
        <v>129</v>
      </c>
      <c r="D20" s="60" t="s">
        <v>130</v>
      </c>
      <c r="E20" s="98">
        <v>349626</v>
      </c>
      <c r="F20" s="65">
        <v>44119</v>
      </c>
      <c r="G20" s="65">
        <v>44135</v>
      </c>
      <c r="H20" s="98">
        <v>42482</v>
      </c>
      <c r="I20" s="101"/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5">
        <f t="shared" si="1"/>
        <v>42482</v>
      </c>
    </row>
    <row r="21" spans="1:15" x14ac:dyDescent="0.25">
      <c r="A21" s="88" t="s">
        <v>112</v>
      </c>
      <c r="B21" s="60" t="s">
        <v>124</v>
      </c>
      <c r="C21" s="60" t="s">
        <v>131</v>
      </c>
      <c r="D21" s="60" t="s">
        <v>84</v>
      </c>
      <c r="E21" s="98">
        <v>748</v>
      </c>
      <c r="F21" s="65">
        <v>44210</v>
      </c>
      <c r="G21" s="65">
        <v>44227</v>
      </c>
      <c r="H21" s="60">
        <v>35007</v>
      </c>
      <c r="I21" s="98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5">
        <f t="shared" si="1"/>
        <v>35007</v>
      </c>
    </row>
    <row r="22" spans="1:15" x14ac:dyDescent="0.25">
      <c r="A22" s="88" t="s">
        <v>112</v>
      </c>
      <c r="B22" s="60" t="s">
        <v>127</v>
      </c>
      <c r="C22" s="60" t="s">
        <v>132</v>
      </c>
      <c r="D22" s="60" t="s">
        <v>80</v>
      </c>
      <c r="E22" s="98">
        <v>1287</v>
      </c>
      <c r="F22" s="65">
        <v>44228</v>
      </c>
      <c r="G22" s="65">
        <v>44255</v>
      </c>
      <c r="H22" s="60">
        <v>193816</v>
      </c>
      <c r="I22" s="98">
        <v>150376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5">
        <f t="shared" si="1"/>
        <v>43440</v>
      </c>
    </row>
    <row r="23" spans="1:15" x14ac:dyDescent="0.25">
      <c r="A23" s="88" t="s">
        <v>112</v>
      </c>
      <c r="B23" s="60" t="s">
        <v>127</v>
      </c>
      <c r="C23" s="60" t="s">
        <v>133</v>
      </c>
      <c r="D23" s="60" t="s">
        <v>80</v>
      </c>
      <c r="E23" s="98">
        <v>1394</v>
      </c>
      <c r="F23" s="65">
        <v>44232</v>
      </c>
      <c r="G23" s="65">
        <v>44255</v>
      </c>
      <c r="H23" s="60">
        <v>8849</v>
      </c>
      <c r="I23" s="98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5">
        <f t="shared" si="1"/>
        <v>8849</v>
      </c>
    </row>
    <row r="24" spans="1:15" x14ac:dyDescent="0.25">
      <c r="A24" s="88" t="s">
        <v>112</v>
      </c>
      <c r="B24" s="60" t="s">
        <v>127</v>
      </c>
      <c r="C24" s="60" t="s">
        <v>134</v>
      </c>
      <c r="D24" s="60" t="s">
        <v>80</v>
      </c>
      <c r="E24" s="98">
        <v>1351</v>
      </c>
      <c r="F24" s="65">
        <v>44231</v>
      </c>
      <c r="G24" s="65">
        <v>44255</v>
      </c>
      <c r="H24" s="60">
        <v>126480</v>
      </c>
      <c r="I24" s="98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5">
        <f t="shared" si="1"/>
        <v>126480</v>
      </c>
    </row>
    <row r="25" spans="1:15" x14ac:dyDescent="0.25">
      <c r="A25" s="88" t="s">
        <v>112</v>
      </c>
      <c r="B25" s="60" t="s">
        <v>127</v>
      </c>
      <c r="C25" s="60" t="s">
        <v>135</v>
      </c>
      <c r="D25" s="97" t="s">
        <v>80</v>
      </c>
      <c r="E25" s="98">
        <v>3683</v>
      </c>
      <c r="F25" s="65">
        <v>44318</v>
      </c>
      <c r="G25" s="65">
        <v>44347</v>
      </c>
      <c r="H25" s="98">
        <v>71075</v>
      </c>
      <c r="I25" s="98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5">
        <f t="shared" si="1"/>
        <v>71075</v>
      </c>
    </row>
    <row r="26" spans="1:15" x14ac:dyDescent="0.25">
      <c r="B26" s="60"/>
      <c r="C26" s="65"/>
      <c r="D26" s="65"/>
      <c r="E26" s="58"/>
      <c r="F26" s="65"/>
      <c r="G26" s="65"/>
      <c r="H26" s="60"/>
      <c r="I26" s="98"/>
    </row>
    <row r="27" spans="1:15" x14ac:dyDescent="0.25">
      <c r="B27" s="60"/>
      <c r="C27" s="60"/>
      <c r="D27" s="60"/>
      <c r="E27" s="58"/>
      <c r="F27" s="65"/>
      <c r="G27" s="65"/>
      <c r="H27" s="60"/>
      <c r="I27" s="98"/>
    </row>
    <row r="28" spans="1:15" x14ac:dyDescent="0.25">
      <c r="B28" s="60"/>
      <c r="C28" s="60"/>
      <c r="D28" s="60"/>
      <c r="E28" s="58"/>
      <c r="F28" s="65"/>
      <c r="G28" s="65"/>
      <c r="H28" s="60"/>
      <c r="I28" s="98"/>
    </row>
    <row r="29" spans="1:15" x14ac:dyDescent="0.25">
      <c r="B29" s="60"/>
      <c r="C29" s="60"/>
      <c r="D29" s="60"/>
      <c r="E29" s="58"/>
      <c r="F29" s="65"/>
      <c r="G29" s="65"/>
      <c r="H29" s="60"/>
      <c r="I29" s="98"/>
    </row>
    <row r="30" spans="1:15" x14ac:dyDescent="0.25">
      <c r="B30" s="60"/>
      <c r="C30" s="60"/>
      <c r="D30" s="60"/>
      <c r="E30" s="58"/>
      <c r="F30" s="65"/>
      <c r="G30" s="65"/>
      <c r="H30" s="60"/>
      <c r="I30" s="98"/>
    </row>
    <row r="31" spans="1:15" x14ac:dyDescent="0.25">
      <c r="B31" s="60"/>
      <c r="C31" s="60"/>
      <c r="D31" s="60"/>
      <c r="E31" s="58"/>
      <c r="F31" s="65"/>
      <c r="G31" s="65"/>
      <c r="H31" s="60"/>
      <c r="I31" s="98"/>
    </row>
    <row r="32" spans="1:15" x14ac:dyDescent="0.25">
      <c r="B32" s="60"/>
      <c r="C32" s="60"/>
      <c r="D32" s="60"/>
      <c r="E32" s="58"/>
      <c r="F32" s="65"/>
      <c r="G32" s="65"/>
      <c r="H32" s="60"/>
      <c r="I32" s="98"/>
    </row>
    <row r="33" spans="1:15" x14ac:dyDescent="0.25">
      <c r="A33" s="60"/>
      <c r="B33" s="97"/>
      <c r="C33" s="14"/>
      <c r="D33" s="97"/>
      <c r="E33" s="98"/>
      <c r="F33" s="102"/>
      <c r="G33" s="102"/>
      <c r="H33" s="98"/>
      <c r="I33" s="98"/>
      <c r="J33" s="58"/>
      <c r="K33" s="58"/>
      <c r="L33" s="58"/>
      <c r="M33" s="58"/>
      <c r="N33" s="58"/>
      <c r="O33" s="58"/>
    </row>
    <row r="34" spans="1:15" x14ac:dyDescent="0.25">
      <c r="A34" s="60"/>
      <c r="B34" s="97"/>
      <c r="C34" s="14"/>
      <c r="D34" s="97"/>
      <c r="E34" s="98"/>
      <c r="F34" s="102"/>
      <c r="G34" s="102"/>
      <c r="H34" s="98"/>
      <c r="I34" s="98"/>
      <c r="J34" s="58"/>
      <c r="K34" s="58"/>
      <c r="L34" s="58"/>
      <c r="M34" s="58"/>
      <c r="N34" s="58"/>
      <c r="O34" s="58"/>
    </row>
    <row r="35" spans="1:15" x14ac:dyDescent="0.25">
      <c r="A35" s="60"/>
      <c r="B35" s="97"/>
      <c r="C35" s="14"/>
      <c r="D35" s="97"/>
      <c r="E35" s="98"/>
      <c r="F35" s="102"/>
      <c r="G35" s="102"/>
      <c r="H35" s="98"/>
      <c r="I35" s="98"/>
      <c r="J35" s="58"/>
      <c r="K35" s="58"/>
      <c r="L35" s="58"/>
      <c r="M35" s="58"/>
      <c r="N35" s="58"/>
      <c r="O35" s="58"/>
    </row>
    <row r="36" spans="1:15" x14ac:dyDescent="0.25">
      <c r="A36" s="60"/>
      <c r="B36" s="97"/>
      <c r="C36" s="14"/>
      <c r="D36" s="97"/>
      <c r="E36" s="98"/>
      <c r="F36" s="102"/>
      <c r="G36" s="102"/>
      <c r="H36" s="98"/>
      <c r="I36" s="98"/>
      <c r="J36" s="58"/>
      <c r="K36" s="58"/>
      <c r="L36" s="58"/>
      <c r="M36" s="58"/>
      <c r="N36" s="58"/>
      <c r="O36" s="58"/>
    </row>
    <row r="37" spans="1:15" x14ac:dyDescent="0.25">
      <c r="A37" s="60"/>
      <c r="B37" s="97"/>
      <c r="C37" s="14"/>
      <c r="D37" s="97"/>
      <c r="E37" s="98"/>
      <c r="F37" s="102"/>
      <c r="G37" s="102"/>
      <c r="H37" s="98"/>
      <c r="I37" s="98"/>
      <c r="J37" s="58"/>
      <c r="K37" s="58"/>
      <c r="L37" s="58"/>
      <c r="M37" s="58"/>
      <c r="N37" s="58"/>
      <c r="O37" s="58"/>
    </row>
    <row r="38" spans="1:15" x14ac:dyDescent="0.25">
      <c r="A38" s="60"/>
      <c r="B38" s="97"/>
      <c r="C38" s="14"/>
      <c r="D38" s="97"/>
      <c r="E38" s="98"/>
      <c r="F38" s="102"/>
      <c r="G38" s="102"/>
      <c r="H38" s="98"/>
      <c r="I38" s="98"/>
      <c r="J38" s="58"/>
      <c r="K38" s="58"/>
      <c r="L38" s="58"/>
      <c r="M38" s="58"/>
      <c r="N38" s="58"/>
      <c r="O38" s="58"/>
    </row>
    <row r="39" spans="1:15" x14ac:dyDescent="0.25">
      <c r="A39" s="60"/>
      <c r="B39" s="97"/>
      <c r="C39" s="14"/>
      <c r="D39" s="97"/>
      <c r="E39" s="98"/>
      <c r="F39" s="102"/>
      <c r="G39" s="102"/>
      <c r="H39" s="98"/>
      <c r="I39" s="98"/>
      <c r="J39" s="58"/>
      <c r="K39" s="58"/>
      <c r="L39" s="58"/>
      <c r="M39" s="58"/>
      <c r="N39" s="58"/>
      <c r="O39" s="58"/>
    </row>
    <row r="40" spans="1:15" x14ac:dyDescent="0.25">
      <c r="A40" s="60"/>
      <c r="B40" s="97"/>
      <c r="C40" s="14"/>
      <c r="D40" s="97"/>
      <c r="E40" s="98"/>
      <c r="F40" s="102"/>
      <c r="G40" s="102"/>
      <c r="H40" s="98"/>
      <c r="I40" s="98"/>
      <c r="J40" s="58"/>
      <c r="K40" s="58"/>
      <c r="L40" s="58"/>
      <c r="M40" s="58"/>
      <c r="N40" s="58"/>
      <c r="O40" s="58"/>
    </row>
    <row r="41" spans="1:15" x14ac:dyDescent="0.25">
      <c r="A41" s="60"/>
      <c r="B41" s="97"/>
      <c r="C41" s="14"/>
      <c r="D41" s="97"/>
      <c r="E41" s="98"/>
      <c r="F41" s="102"/>
      <c r="G41" s="102"/>
      <c r="H41" s="98"/>
      <c r="I41" s="98"/>
      <c r="J41" s="58"/>
      <c r="K41" s="58"/>
      <c r="L41" s="58"/>
      <c r="M41" s="58"/>
      <c r="N41" s="58"/>
      <c r="O41" s="58"/>
    </row>
    <row r="42" spans="1:15" x14ac:dyDescent="0.25">
      <c r="A42" s="60"/>
      <c r="B42" s="97"/>
      <c r="C42" s="14"/>
      <c r="D42" s="97"/>
      <c r="E42" s="98"/>
      <c r="F42" s="102"/>
      <c r="G42" s="102"/>
      <c r="H42" s="98"/>
      <c r="I42" s="98"/>
      <c r="J42" s="58"/>
      <c r="K42" s="58"/>
      <c r="L42" s="58"/>
      <c r="M42" s="58"/>
      <c r="N42" s="58"/>
      <c r="O42" s="58"/>
    </row>
    <row r="43" spans="1:15" x14ac:dyDescent="0.25">
      <c r="A43" s="60"/>
      <c r="B43" s="97"/>
      <c r="C43" s="14"/>
      <c r="D43" s="97"/>
      <c r="E43" s="98"/>
      <c r="F43" s="102"/>
      <c r="G43" s="102"/>
      <c r="H43" s="98"/>
      <c r="I43" s="98"/>
      <c r="J43" s="58"/>
      <c r="K43" s="58"/>
      <c r="L43" s="58"/>
      <c r="M43" s="58"/>
      <c r="N43" s="58"/>
      <c r="O43" s="58"/>
    </row>
    <row r="44" spans="1:15" x14ac:dyDescent="0.25">
      <c r="A44" s="60"/>
      <c r="B44" s="97"/>
      <c r="C44" s="14"/>
      <c r="D44" s="97"/>
      <c r="E44" s="98"/>
      <c r="F44" s="102"/>
      <c r="G44" s="102"/>
      <c r="H44" s="98"/>
      <c r="I44" s="98"/>
      <c r="J44" s="58"/>
      <c r="K44" s="58"/>
      <c r="L44" s="58"/>
      <c r="M44" s="58"/>
      <c r="N44" s="58"/>
      <c r="O44" s="58"/>
    </row>
    <row r="45" spans="1:15" x14ac:dyDescent="0.25">
      <c r="A45" s="60"/>
      <c r="B45" s="97"/>
      <c r="C45" s="14"/>
      <c r="D45" s="97"/>
      <c r="E45" s="98"/>
      <c r="F45" s="102"/>
      <c r="G45" s="102"/>
      <c r="H45" s="98"/>
      <c r="I45" s="98"/>
      <c r="J45" s="58"/>
      <c r="K45" s="58"/>
      <c r="L45" s="58"/>
      <c r="M45" s="58"/>
      <c r="N45" s="58"/>
      <c r="O45" s="58"/>
    </row>
    <row r="46" spans="1:15" x14ac:dyDescent="0.25">
      <c r="A46" s="60"/>
      <c r="B46" s="97"/>
      <c r="C46" s="14"/>
      <c r="D46" s="97"/>
      <c r="E46" s="98"/>
      <c r="F46" s="102"/>
      <c r="G46" s="102"/>
      <c r="H46" s="98"/>
      <c r="I46" s="98"/>
      <c r="J46" s="58"/>
      <c r="K46" s="58"/>
      <c r="L46" s="58"/>
      <c r="M46" s="58"/>
      <c r="N46" s="58"/>
      <c r="O46" s="58"/>
    </row>
    <row r="47" spans="1:15" x14ac:dyDescent="0.25">
      <c r="A47" s="60"/>
      <c r="B47" s="97"/>
      <c r="C47" s="14"/>
      <c r="D47" s="97"/>
      <c r="E47" s="98"/>
      <c r="F47" s="102"/>
      <c r="G47" s="102"/>
      <c r="H47" s="98"/>
      <c r="I47" s="98"/>
      <c r="J47" s="58"/>
      <c r="K47" s="58"/>
      <c r="L47" s="58"/>
      <c r="M47" s="58"/>
      <c r="N47" s="58"/>
      <c r="O47" s="58"/>
    </row>
    <row r="48" spans="1:15" x14ac:dyDescent="0.25">
      <c r="A48" s="60"/>
      <c r="B48" s="97"/>
      <c r="C48" s="14"/>
      <c r="D48" s="97"/>
      <c r="E48" s="98"/>
      <c r="F48" s="102"/>
      <c r="G48" s="102"/>
      <c r="H48" s="98"/>
      <c r="I48" s="98"/>
      <c r="J48" s="58"/>
      <c r="K48" s="58"/>
      <c r="L48" s="58"/>
      <c r="M48" s="58"/>
      <c r="N48" s="58"/>
      <c r="O48" s="58"/>
    </row>
    <row r="49" spans="1:15" x14ac:dyDescent="0.25">
      <c r="A49" s="60"/>
      <c r="B49" s="97"/>
      <c r="C49" s="14"/>
      <c r="D49" s="97"/>
      <c r="E49" s="98"/>
      <c r="F49" s="102"/>
      <c r="G49" s="102"/>
      <c r="H49" s="98"/>
      <c r="I49" s="98"/>
      <c r="J49" s="58"/>
      <c r="K49" s="58"/>
      <c r="L49" s="58"/>
      <c r="M49" s="58"/>
      <c r="N49" s="58"/>
      <c r="O49" s="58"/>
    </row>
    <row r="50" spans="1:15" x14ac:dyDescent="0.25">
      <c r="A50" s="60"/>
      <c r="B50" s="97"/>
      <c r="C50" s="14"/>
      <c r="D50" s="97"/>
      <c r="E50" s="98"/>
      <c r="F50" s="102"/>
      <c r="G50" s="102"/>
      <c r="H50" s="98"/>
      <c r="I50" s="98"/>
      <c r="J50" s="58"/>
      <c r="K50" s="58"/>
      <c r="L50" s="58"/>
      <c r="M50" s="58"/>
      <c r="N50" s="58"/>
      <c r="O50" s="58"/>
    </row>
    <row r="51" spans="1:15" x14ac:dyDescent="0.25">
      <c r="A51" s="60"/>
      <c r="B51" s="97"/>
      <c r="C51" s="14"/>
      <c r="D51" s="97"/>
      <c r="E51" s="98"/>
      <c r="F51" s="102"/>
      <c r="G51" s="102"/>
      <c r="H51" s="98"/>
      <c r="I51" s="98"/>
      <c r="J51" s="58"/>
      <c r="K51" s="58"/>
      <c r="L51" s="58"/>
      <c r="M51" s="58"/>
      <c r="N51" s="58"/>
      <c r="O51" s="58"/>
    </row>
    <row r="52" spans="1:15" x14ac:dyDescent="0.25">
      <c r="A52" s="60"/>
      <c r="B52" s="97"/>
      <c r="C52" s="14"/>
      <c r="D52" s="97"/>
      <c r="E52" s="98"/>
      <c r="F52" s="102"/>
      <c r="G52" s="102"/>
      <c r="H52" s="98"/>
      <c r="I52" s="98"/>
      <c r="J52" s="58"/>
      <c r="K52" s="58"/>
      <c r="L52" s="58"/>
      <c r="M52" s="58"/>
      <c r="N52" s="58"/>
      <c r="O52" s="58"/>
    </row>
    <row r="53" spans="1:15" x14ac:dyDescent="0.25">
      <c r="A53" s="60"/>
      <c r="B53" s="97"/>
      <c r="C53" s="14"/>
      <c r="D53" s="97"/>
      <c r="E53" s="98"/>
      <c r="F53" s="102"/>
      <c r="G53" s="102"/>
      <c r="H53" s="98"/>
      <c r="I53" s="98"/>
      <c r="J53" s="58"/>
      <c r="K53" s="58"/>
      <c r="L53" s="58"/>
      <c r="M53" s="58"/>
      <c r="N53" s="58"/>
      <c r="O53" s="58"/>
    </row>
    <row r="54" spans="1:15" x14ac:dyDescent="0.25">
      <c r="A54" s="60"/>
      <c r="B54" s="97"/>
      <c r="C54" s="14"/>
      <c r="D54" s="97"/>
      <c r="E54" s="98"/>
      <c r="F54" s="102"/>
      <c r="G54" s="102"/>
      <c r="H54" s="98"/>
      <c r="I54" s="98"/>
      <c r="J54" s="58"/>
      <c r="K54" s="58"/>
      <c r="L54" s="58"/>
      <c r="M54" s="58"/>
      <c r="N54" s="58"/>
      <c r="O54" s="58"/>
    </row>
    <row r="55" spans="1:15" x14ac:dyDescent="0.25">
      <c r="A55" s="60"/>
      <c r="B55" s="97"/>
      <c r="C55" s="14"/>
      <c r="D55" s="97"/>
      <c r="E55" s="98"/>
      <c r="F55" s="102"/>
      <c r="G55" s="102"/>
      <c r="H55" s="98"/>
      <c r="I55" s="98"/>
      <c r="J55" s="58"/>
      <c r="K55" s="58"/>
      <c r="L55" s="58"/>
      <c r="M55" s="58"/>
      <c r="N55" s="58"/>
      <c r="O55" s="58"/>
    </row>
    <row r="56" spans="1:15" x14ac:dyDescent="0.25">
      <c r="A56" s="60"/>
      <c r="B56" s="97"/>
      <c r="C56" s="14"/>
      <c r="D56" s="97"/>
      <c r="E56" s="98"/>
      <c r="F56" s="102"/>
      <c r="G56" s="102"/>
      <c r="H56" s="98"/>
      <c r="I56" s="98"/>
      <c r="J56" s="58"/>
      <c r="K56" s="58"/>
      <c r="L56" s="58"/>
      <c r="M56" s="58"/>
      <c r="N56" s="58"/>
      <c r="O56" s="58"/>
    </row>
    <row r="57" spans="1:15" x14ac:dyDescent="0.25">
      <c r="A57" s="60"/>
      <c r="B57" s="97"/>
      <c r="C57" s="14"/>
      <c r="D57" s="97"/>
      <c r="E57" s="98"/>
      <c r="F57" s="102"/>
      <c r="G57" s="102"/>
      <c r="H57" s="98"/>
      <c r="I57" s="98"/>
      <c r="J57" s="58"/>
      <c r="K57" s="58"/>
      <c r="L57" s="58"/>
      <c r="M57" s="58"/>
      <c r="N57" s="58"/>
      <c r="O57" s="58"/>
    </row>
    <row r="58" spans="1:15" x14ac:dyDescent="0.25">
      <c r="A58" s="60"/>
      <c r="B58" s="97"/>
      <c r="C58" s="14"/>
      <c r="D58" s="97"/>
      <c r="E58" s="98"/>
      <c r="F58" s="102"/>
      <c r="G58" s="102"/>
      <c r="H58" s="98"/>
      <c r="I58" s="98"/>
      <c r="J58" s="58"/>
      <c r="K58" s="58"/>
      <c r="L58" s="58"/>
      <c r="M58" s="58"/>
      <c r="N58" s="58"/>
      <c r="O58" s="58"/>
    </row>
    <row r="59" spans="1:15" x14ac:dyDescent="0.25">
      <c r="A59" s="60"/>
      <c r="B59" s="97"/>
      <c r="C59" s="14"/>
      <c r="D59" s="97"/>
      <c r="E59" s="98"/>
      <c r="F59" s="102"/>
      <c r="G59" s="102"/>
      <c r="H59" s="98"/>
      <c r="I59" s="98"/>
      <c r="J59" s="58"/>
      <c r="K59" s="58"/>
      <c r="L59" s="58"/>
      <c r="M59" s="58"/>
      <c r="N59" s="58"/>
      <c r="O59" s="58"/>
    </row>
    <row r="60" spans="1:15" x14ac:dyDescent="0.25">
      <c r="A60" s="60"/>
      <c r="B60" s="97"/>
      <c r="C60" s="14"/>
      <c r="D60" s="97"/>
      <c r="E60" s="98"/>
      <c r="F60" s="102"/>
      <c r="G60" s="102"/>
      <c r="H60" s="98"/>
      <c r="I60" s="98"/>
      <c r="J60" s="58"/>
      <c r="K60" s="58"/>
      <c r="L60" s="58"/>
      <c r="M60" s="58"/>
      <c r="N60" s="58"/>
      <c r="O60" s="58"/>
    </row>
    <row r="61" spans="1:15" x14ac:dyDescent="0.25">
      <c r="A61" s="60"/>
      <c r="B61" s="97"/>
      <c r="C61" s="14"/>
      <c r="D61" s="97"/>
      <c r="E61" s="98"/>
      <c r="F61" s="102"/>
      <c r="G61" s="102"/>
      <c r="H61" s="98"/>
      <c r="I61" s="98"/>
      <c r="J61" s="58"/>
      <c r="K61" s="58"/>
      <c r="L61" s="58"/>
      <c r="M61" s="58"/>
      <c r="N61" s="58"/>
      <c r="O61" s="58"/>
    </row>
    <row r="62" spans="1:15" x14ac:dyDescent="0.25">
      <c r="A62" s="60"/>
      <c r="B62" s="97"/>
      <c r="C62" s="14"/>
      <c r="D62" s="97"/>
      <c r="E62" s="98"/>
      <c r="F62" s="102"/>
      <c r="G62" s="102"/>
      <c r="H62" s="98"/>
      <c r="I62" s="98"/>
      <c r="J62" s="58"/>
      <c r="K62" s="58"/>
      <c r="L62" s="58"/>
      <c r="M62" s="58"/>
      <c r="N62" s="58"/>
      <c r="O62" s="58"/>
    </row>
    <row r="63" spans="1:15" x14ac:dyDescent="0.25">
      <c r="A63" s="60"/>
      <c r="B63" s="97"/>
      <c r="C63" s="14"/>
      <c r="D63" s="97"/>
      <c r="E63" s="98"/>
      <c r="F63" s="102"/>
      <c r="G63" s="102"/>
      <c r="H63" s="98"/>
      <c r="I63" s="98"/>
      <c r="J63" s="58"/>
      <c r="K63" s="58"/>
      <c r="L63" s="58"/>
      <c r="M63" s="58"/>
      <c r="N63" s="58"/>
      <c r="O63" s="58"/>
    </row>
    <row r="64" spans="1:15" x14ac:dyDescent="0.25">
      <c r="A64" s="60"/>
      <c r="B64" s="97"/>
      <c r="C64" s="14"/>
      <c r="D64" s="97"/>
      <c r="E64" s="98"/>
      <c r="F64" s="102"/>
      <c r="G64" s="102"/>
      <c r="H64" s="98"/>
      <c r="I64" s="98"/>
      <c r="J64" s="58"/>
      <c r="K64" s="58"/>
      <c r="L64" s="58"/>
      <c r="M64" s="58"/>
      <c r="N64" s="58"/>
      <c r="O64" s="58"/>
    </row>
    <row r="65" spans="1:15" x14ac:dyDescent="0.25">
      <c r="A65" s="60"/>
      <c r="B65" s="97"/>
      <c r="C65" s="14"/>
      <c r="D65" s="97"/>
      <c r="E65" s="98"/>
      <c r="F65" s="102"/>
      <c r="G65" s="102"/>
      <c r="H65" s="98"/>
      <c r="I65" s="98"/>
      <c r="J65" s="58"/>
      <c r="K65" s="58"/>
      <c r="L65" s="58"/>
      <c r="M65" s="58"/>
      <c r="N65" s="58"/>
      <c r="O65" s="58"/>
    </row>
    <row r="66" spans="1:15" x14ac:dyDescent="0.25">
      <c r="A66" s="60"/>
      <c r="B66" s="97"/>
      <c r="C66" s="14"/>
      <c r="D66" s="97"/>
      <c r="E66" s="98"/>
      <c r="F66" s="102"/>
      <c r="G66" s="102"/>
      <c r="H66" s="98"/>
      <c r="I66" s="98"/>
      <c r="J66" s="58"/>
      <c r="K66" s="58"/>
      <c r="L66" s="58"/>
      <c r="M66" s="58"/>
      <c r="N66" s="58"/>
      <c r="O66" s="58"/>
    </row>
    <row r="67" spans="1:15" x14ac:dyDescent="0.25">
      <c r="A67" s="60"/>
      <c r="B67" s="97"/>
      <c r="C67" s="14"/>
      <c r="D67" s="97"/>
      <c r="E67" s="98"/>
      <c r="F67" s="102"/>
      <c r="G67" s="102"/>
      <c r="H67" s="98"/>
      <c r="I67" s="98"/>
      <c r="J67" s="58"/>
      <c r="K67" s="58"/>
      <c r="L67" s="58"/>
      <c r="M67" s="58"/>
      <c r="N67" s="58"/>
      <c r="O67" s="58"/>
    </row>
    <row r="68" spans="1:15" x14ac:dyDescent="0.25">
      <c r="A68" s="60"/>
      <c r="B68" s="97"/>
      <c r="C68" s="14"/>
      <c r="D68" s="97"/>
      <c r="E68" s="98"/>
      <c r="F68" s="102"/>
      <c r="G68" s="102"/>
      <c r="H68" s="98"/>
      <c r="I68" s="98"/>
      <c r="J68" s="58"/>
      <c r="K68" s="58"/>
      <c r="L68" s="58"/>
      <c r="M68" s="58"/>
      <c r="N68" s="58"/>
      <c r="O68" s="58"/>
    </row>
    <row r="69" spans="1:15" x14ac:dyDescent="0.25">
      <c r="A69" s="60"/>
      <c r="B69" s="97"/>
      <c r="C69" s="14"/>
      <c r="D69" s="97"/>
      <c r="E69" s="98"/>
      <c r="F69" s="102"/>
      <c r="G69" s="102"/>
      <c r="H69" s="98"/>
      <c r="I69" s="98"/>
      <c r="J69" s="58"/>
      <c r="K69" s="58"/>
      <c r="L69" s="58"/>
      <c r="M69" s="58"/>
      <c r="N69" s="58"/>
      <c r="O69" s="58"/>
    </row>
    <row r="70" spans="1:15" x14ac:dyDescent="0.25">
      <c r="A70" s="60"/>
      <c r="B70" s="97"/>
      <c r="C70" s="14"/>
      <c r="D70" s="97"/>
      <c r="E70" s="98"/>
      <c r="F70" s="102"/>
      <c r="G70" s="102"/>
      <c r="H70" s="98"/>
      <c r="I70" s="98"/>
      <c r="J70" s="58"/>
      <c r="K70" s="58"/>
      <c r="L70" s="58"/>
      <c r="M70" s="58"/>
      <c r="N70" s="58"/>
      <c r="O70" s="58"/>
    </row>
    <row r="71" spans="1:15" x14ac:dyDescent="0.25">
      <c r="A71" s="60"/>
      <c r="B71" s="97"/>
      <c r="C71" s="14"/>
      <c r="D71" s="97"/>
      <c r="E71" s="98"/>
      <c r="F71" s="102"/>
      <c r="G71" s="102"/>
      <c r="H71" s="98"/>
      <c r="I71" s="98"/>
      <c r="J71" s="58"/>
      <c r="K71" s="58"/>
      <c r="L71" s="58"/>
      <c r="M71" s="58"/>
      <c r="N71" s="58"/>
      <c r="O71" s="58"/>
    </row>
    <row r="72" spans="1:15" x14ac:dyDescent="0.25">
      <c r="A72" s="60"/>
      <c r="B72" s="97"/>
      <c r="C72" s="14"/>
      <c r="D72" s="97"/>
      <c r="E72" s="98"/>
      <c r="F72" s="102"/>
      <c r="G72" s="102"/>
      <c r="H72" s="98"/>
      <c r="I72" s="98"/>
      <c r="J72" s="58"/>
      <c r="K72" s="58"/>
      <c r="L72" s="58"/>
      <c r="M72" s="58"/>
      <c r="N72" s="58"/>
      <c r="O72" s="58"/>
    </row>
    <row r="73" spans="1:15" x14ac:dyDescent="0.25">
      <c r="A73" s="60"/>
      <c r="B73" s="97"/>
      <c r="C73" s="14"/>
      <c r="D73" s="97"/>
      <c r="E73" s="98"/>
      <c r="F73" s="102"/>
      <c r="G73" s="102"/>
      <c r="H73" s="98"/>
      <c r="I73" s="98"/>
      <c r="J73" s="58"/>
      <c r="K73" s="58"/>
      <c r="L73" s="58"/>
      <c r="M73" s="58"/>
      <c r="N73" s="58"/>
      <c r="O73" s="58"/>
    </row>
    <row r="74" spans="1:15" x14ac:dyDescent="0.25">
      <c r="A74" s="60"/>
      <c r="B74" s="97"/>
      <c r="C74" s="14"/>
      <c r="D74" s="97"/>
      <c r="E74" s="98"/>
      <c r="F74" s="102"/>
      <c r="G74" s="102"/>
      <c r="H74" s="98"/>
      <c r="I74" s="98"/>
      <c r="J74" s="58"/>
      <c r="K74" s="58"/>
      <c r="L74" s="58"/>
      <c r="M74" s="58"/>
      <c r="N74" s="58"/>
      <c r="O74" s="58"/>
    </row>
    <row r="75" spans="1:15" x14ac:dyDescent="0.25">
      <c r="A75" s="60"/>
      <c r="B75" s="97"/>
      <c r="C75" s="14"/>
      <c r="D75" s="97"/>
      <c r="E75" s="98"/>
      <c r="F75" s="102"/>
      <c r="G75" s="102"/>
      <c r="H75" s="98"/>
      <c r="I75" s="98"/>
      <c r="J75" s="58"/>
      <c r="K75" s="58"/>
      <c r="L75" s="58"/>
      <c r="M75" s="58"/>
      <c r="N75" s="58"/>
      <c r="O75" s="58"/>
    </row>
    <row r="76" spans="1:15" x14ac:dyDescent="0.25">
      <c r="A76" s="60"/>
      <c r="B76" s="97"/>
      <c r="C76" s="14"/>
      <c r="D76" s="97"/>
      <c r="E76" s="98"/>
      <c r="F76" s="102"/>
      <c r="G76" s="102"/>
      <c r="H76" s="98"/>
      <c r="I76" s="98"/>
      <c r="J76" s="58"/>
      <c r="K76" s="58"/>
      <c r="L76" s="58"/>
      <c r="M76" s="58"/>
      <c r="N76" s="58"/>
      <c r="O76" s="58"/>
    </row>
    <row r="77" spans="1:15" x14ac:dyDescent="0.25">
      <c r="A77" s="60"/>
      <c r="B77" s="97"/>
      <c r="C77" s="14"/>
      <c r="D77" s="97"/>
      <c r="E77" s="98"/>
      <c r="F77" s="102"/>
      <c r="G77" s="102"/>
      <c r="H77" s="98"/>
      <c r="I77" s="98"/>
      <c r="J77" s="58"/>
      <c r="K77" s="58"/>
      <c r="L77" s="58"/>
      <c r="M77" s="58"/>
      <c r="N77" s="58"/>
      <c r="O77" s="58"/>
    </row>
    <row r="78" spans="1:15" x14ac:dyDescent="0.25">
      <c r="A78" s="60"/>
      <c r="B78" s="97"/>
      <c r="C78" s="14"/>
      <c r="D78" s="97"/>
      <c r="E78" s="98"/>
      <c r="F78" s="102"/>
      <c r="G78" s="102"/>
      <c r="H78" s="98"/>
      <c r="I78" s="98"/>
      <c r="J78" s="58"/>
      <c r="K78" s="58"/>
      <c r="L78" s="58"/>
      <c r="M78" s="58"/>
      <c r="N78" s="58"/>
      <c r="O78" s="58"/>
    </row>
    <row r="79" spans="1:15" x14ac:dyDescent="0.25">
      <c r="A79" s="60"/>
      <c r="B79" s="97"/>
      <c r="C79" s="14"/>
      <c r="D79" s="97"/>
      <c r="E79" s="98"/>
      <c r="F79" s="102"/>
      <c r="G79" s="102"/>
      <c r="H79" s="98"/>
      <c r="I79" s="98"/>
      <c r="J79" s="58"/>
      <c r="K79" s="58"/>
      <c r="L79" s="58"/>
      <c r="M79" s="58"/>
      <c r="N79" s="58"/>
      <c r="O79" s="58"/>
    </row>
    <row r="80" spans="1:15" x14ac:dyDescent="0.25">
      <c r="A80" s="60"/>
      <c r="B80" s="97"/>
      <c r="C80" s="14"/>
      <c r="D80" s="97"/>
      <c r="E80" s="98"/>
      <c r="F80" s="102"/>
      <c r="G80" s="102"/>
      <c r="H80" s="98"/>
      <c r="I80" s="98"/>
      <c r="J80" s="58"/>
      <c r="K80" s="58"/>
      <c r="L80" s="58"/>
      <c r="M80" s="58"/>
      <c r="N80" s="58"/>
      <c r="O80" s="58"/>
    </row>
    <row r="81" spans="1:15" x14ac:dyDescent="0.25">
      <c r="A81" s="60"/>
      <c r="B81" s="97"/>
      <c r="C81" s="14"/>
      <c r="D81" s="97"/>
      <c r="E81" s="98"/>
      <c r="F81" s="102"/>
      <c r="G81" s="102"/>
      <c r="H81" s="98"/>
      <c r="I81" s="98"/>
      <c r="J81" s="58"/>
      <c r="K81" s="58"/>
      <c r="L81" s="58"/>
      <c r="M81" s="58"/>
      <c r="N81" s="58"/>
      <c r="O81" s="58"/>
    </row>
    <row r="82" spans="1:15" x14ac:dyDescent="0.25">
      <c r="A82" s="60"/>
      <c r="B82" s="97"/>
      <c r="C82" s="14"/>
      <c r="D82" s="97"/>
      <c r="E82" s="98"/>
      <c r="F82" s="102"/>
      <c r="G82" s="102"/>
      <c r="H82" s="98"/>
      <c r="I82" s="98"/>
      <c r="J82" s="58"/>
      <c r="K82" s="58"/>
      <c r="L82" s="58"/>
      <c r="M82" s="58"/>
      <c r="N82" s="58"/>
      <c r="O82" s="58"/>
    </row>
    <row r="83" spans="1:15" x14ac:dyDescent="0.25">
      <c r="A83" s="60"/>
      <c r="B83" s="97"/>
      <c r="C83" s="14"/>
      <c r="D83" s="97"/>
      <c r="E83" s="98"/>
      <c r="F83" s="102"/>
      <c r="G83" s="102"/>
      <c r="H83" s="98"/>
      <c r="I83" s="98"/>
      <c r="J83" s="58"/>
      <c r="K83" s="58"/>
      <c r="L83" s="58"/>
      <c r="M83" s="58"/>
      <c r="N83" s="58"/>
      <c r="O83" s="58"/>
    </row>
    <row r="84" spans="1:15" x14ac:dyDescent="0.25">
      <c r="A84" s="60"/>
      <c r="B84" s="97"/>
      <c r="C84" s="14"/>
      <c r="D84" s="97"/>
      <c r="E84" s="98"/>
      <c r="F84" s="102"/>
      <c r="G84" s="102"/>
      <c r="H84" s="98"/>
      <c r="I84" s="98"/>
      <c r="J84" s="58"/>
      <c r="K84" s="58"/>
      <c r="L84" s="58"/>
      <c r="M84" s="58"/>
      <c r="N84" s="58"/>
      <c r="O84" s="58"/>
    </row>
  </sheetData>
  <autoFilter ref="A6:P25"/>
  <mergeCells count="1">
    <mergeCell ref="D4:E4"/>
  </mergeCells>
  <conditionalFormatting sqref="C26:C1048576 C1:C18 C20:E20">
    <cfRule type="cellIs" dxfId="9" priority="4" operator="equal">
      <formula>#REF!</formula>
    </cfRule>
    <cfRule type="cellIs" dxfId="8" priority="6" operator="equal">
      <formula>162876.5</formula>
    </cfRule>
  </conditionalFormatting>
  <conditionalFormatting sqref="A6:O18 A19:A20 J19:O25">
    <cfRule type="cellIs" dxfId="7" priority="5" operator="equal">
      <formula>#REF!</formula>
    </cfRule>
  </conditionalFormatting>
  <conditionalFormatting sqref="A21">
    <cfRule type="cellIs" dxfId="6" priority="3" operator="equal">
      <formula>#REF!</formula>
    </cfRule>
  </conditionalFormatting>
  <conditionalFormatting sqref="A22:A32">
    <cfRule type="cellIs" dxfId="5" priority="2" operator="equal">
      <formula>#REF!</formula>
    </cfRule>
  </conditionalFormatting>
  <conditionalFormatting sqref="C7:C18">
    <cfRule type="duplicateValues" dxfId="4" priority="7"/>
  </conditionalFormatting>
  <conditionalFormatting sqref="B19:B20">
    <cfRule type="duplicateValues" dxfId="3" priority="8"/>
    <cfRule type="duplicateValues" dxfId="2" priority="9"/>
  </conditionalFormatting>
  <conditionalFormatting sqref="J26:O32">
    <cfRule type="cellIs" dxfId="1" priority="1" operator="equal">
      <formula>#REF!</formula>
    </cfRule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8"/>
  <sheetViews>
    <sheetView workbookViewId="0">
      <selection activeCell="C8" sqref="C8"/>
    </sheetView>
  </sheetViews>
  <sheetFormatPr baseColWidth="10" defaultRowHeight="15" x14ac:dyDescent="0.25"/>
  <cols>
    <col min="1" max="1" width="52.7109375" bestFit="1" customWidth="1"/>
    <col min="2" max="2" width="15.7109375" bestFit="1" customWidth="1"/>
    <col min="3" max="3" width="24.28515625" bestFit="1" customWidth="1"/>
    <col min="4" max="4" width="23.5703125" bestFit="1" customWidth="1"/>
    <col min="5" max="5" width="25.85546875" customWidth="1"/>
    <col min="6" max="31" width="18.140625" bestFit="1" customWidth="1"/>
    <col min="32" max="32" width="12.5703125" bestFit="1" customWidth="1"/>
  </cols>
  <sheetData>
    <row r="3" spans="1:5" x14ac:dyDescent="0.25">
      <c r="A3" s="13" t="s">
        <v>49</v>
      </c>
      <c r="B3" s="60" t="s">
        <v>51</v>
      </c>
      <c r="C3" s="60" t="s">
        <v>48</v>
      </c>
      <c r="D3" s="60" t="s">
        <v>53</v>
      </c>
      <c r="E3" s="60" t="s">
        <v>52</v>
      </c>
    </row>
    <row r="4" spans="1:5" x14ac:dyDescent="0.25">
      <c r="A4" s="14" t="s">
        <v>67</v>
      </c>
      <c r="B4" s="12">
        <v>2</v>
      </c>
      <c r="C4" s="108">
        <v>197555</v>
      </c>
      <c r="D4" s="108">
        <v>0</v>
      </c>
      <c r="E4" s="108">
        <v>0</v>
      </c>
    </row>
    <row r="5" spans="1:5" x14ac:dyDescent="0.25">
      <c r="A5" s="14" t="s">
        <v>65</v>
      </c>
      <c r="B5" s="12">
        <v>10</v>
      </c>
      <c r="C5" s="108">
        <v>113198</v>
      </c>
      <c r="D5" s="108">
        <v>0</v>
      </c>
      <c r="E5" s="108">
        <v>0</v>
      </c>
    </row>
    <row r="6" spans="1:5" x14ac:dyDescent="0.25">
      <c r="A6" s="14" t="s">
        <v>68</v>
      </c>
      <c r="B6" s="12">
        <v>5</v>
      </c>
      <c r="C6" s="108">
        <v>76783</v>
      </c>
      <c r="D6" s="108">
        <v>0</v>
      </c>
      <c r="E6" s="108">
        <v>0</v>
      </c>
    </row>
    <row r="7" spans="1:5" x14ac:dyDescent="0.25">
      <c r="A7" s="14" t="s">
        <v>66</v>
      </c>
      <c r="B7" s="12">
        <v>2</v>
      </c>
      <c r="C7" s="108">
        <v>77489</v>
      </c>
      <c r="D7" s="108">
        <v>0</v>
      </c>
      <c r="E7" s="108">
        <v>77489</v>
      </c>
    </row>
    <row r="8" spans="1:5" x14ac:dyDescent="0.25">
      <c r="A8" s="14" t="s">
        <v>50</v>
      </c>
      <c r="B8" s="12">
        <v>19</v>
      </c>
      <c r="C8" s="108">
        <v>465025</v>
      </c>
      <c r="D8" s="108">
        <v>0</v>
      </c>
      <c r="E8" s="108">
        <v>77489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30"/>
  <sheetViews>
    <sheetView workbookViewId="0">
      <pane ySplit="2" topLeftCell="A3" activePane="bottomLeft" state="frozen"/>
      <selection pane="bottomLeft" activeCell="A9" sqref="A9:B9"/>
    </sheetView>
  </sheetViews>
  <sheetFormatPr baseColWidth="10" defaultRowHeight="11.25" x14ac:dyDescent="0.2"/>
  <cols>
    <col min="1" max="1" width="11.5703125" style="4" bestFit="1" customWidth="1"/>
    <col min="2" max="2" width="11.42578125" style="4"/>
    <col min="3" max="3" width="11.5703125" style="4" bestFit="1" customWidth="1"/>
    <col min="4" max="4" width="13.5703125" style="4" bestFit="1" customWidth="1"/>
    <col min="5" max="5" width="13.5703125" style="4" customWidth="1"/>
    <col min="6" max="6" width="22.140625" style="4" customWidth="1"/>
    <col min="7" max="7" width="11.5703125" style="4" bestFit="1" customWidth="1"/>
    <col min="8" max="9" width="12.42578125" style="4" bestFit="1" customWidth="1"/>
    <col min="10" max="10" width="11.85546875" style="4" bestFit="1" customWidth="1"/>
    <col min="11" max="11" width="11.5703125" style="104" bestFit="1" customWidth="1"/>
    <col min="12" max="12" width="11.5703125" style="4" bestFit="1" customWidth="1"/>
    <col min="13" max="13" width="41" style="4" customWidth="1"/>
    <col min="14" max="14" width="52.7109375" style="4" customWidth="1"/>
    <col min="15" max="19" width="27" style="4" customWidth="1"/>
    <col min="20" max="20" width="11.42578125" style="4"/>
    <col min="21" max="27" width="11.5703125" style="4" bestFit="1" customWidth="1"/>
    <col min="28" max="28" width="12.42578125" style="4" bestFit="1" customWidth="1"/>
    <col min="29" max="29" width="11.85546875" style="4" bestFit="1" customWidth="1"/>
    <col min="30" max="31" width="11.5703125" style="4" bestFit="1" customWidth="1"/>
    <col min="32" max="35" width="11.5703125" style="4" customWidth="1"/>
    <col min="36" max="37" width="11.42578125" style="4"/>
    <col min="38" max="39" width="11.5703125" style="4" bestFit="1" customWidth="1"/>
    <col min="40" max="40" width="11.42578125" style="4"/>
    <col min="41" max="41" width="11.85546875" style="4" bestFit="1" customWidth="1"/>
    <col min="42" max="42" width="11.42578125" style="4"/>
    <col min="43" max="43" width="11.5703125" style="4" bestFit="1" customWidth="1"/>
    <col min="44" max="45" width="11.42578125" style="4"/>
    <col min="46" max="50" width="11.5703125" style="4" bestFit="1" customWidth="1"/>
    <col min="51" max="16384" width="11.42578125" style="4"/>
  </cols>
  <sheetData>
    <row r="1" spans="1:52" x14ac:dyDescent="0.2">
      <c r="O1" s="64" t="e">
        <f>VLOOKUP(E1,#REF!,3,0)*-1</f>
        <v>#REF!</v>
      </c>
      <c r="P1" s="2" t="e">
        <f>VLOOKUP(E1,#REF!,2,0)</f>
        <v>#REF!</v>
      </c>
      <c r="Q1" s="2" t="e">
        <f>VLOOKUP(E1,#REF!,5,0)</f>
        <v>#REF!</v>
      </c>
      <c r="R1" s="2" t="e">
        <f>VLOOKUP(F1,#REF!,5,0)</f>
        <v>#REF!</v>
      </c>
      <c r="S1" s="2" t="e">
        <f>VLOOKUP(F1,#REF!,6,0)</f>
        <v>#REF!</v>
      </c>
      <c r="AF1" s="2" t="e">
        <f>VLOOKUP(E1,#REF!,4,0)</f>
        <v>#REF!</v>
      </c>
      <c r="AG1" s="2" t="e">
        <f>VLOOKUP(E1,#REF!,2,0)</f>
        <v>#REF!</v>
      </c>
      <c r="AH1" s="2" t="e">
        <f>VLOOKUP(E1,#REF!,3,0)</f>
        <v>#REF!</v>
      </c>
      <c r="AI1" s="4" t="e">
        <f>VLOOKUP(AG1,#REF!,3,0)</f>
        <v>#REF!</v>
      </c>
    </row>
    <row r="2" spans="1:52" s="3" customFormat="1" ht="52.5" x14ac:dyDescent="0.25">
      <c r="A2" s="1" t="s">
        <v>33</v>
      </c>
      <c r="B2" s="1" t="s">
        <v>0</v>
      </c>
      <c r="C2" s="1" t="s">
        <v>1</v>
      </c>
      <c r="D2" s="1" t="s">
        <v>34</v>
      </c>
      <c r="E2" s="5" t="s">
        <v>35</v>
      </c>
      <c r="F2" s="5" t="s">
        <v>36</v>
      </c>
      <c r="G2" s="1" t="s">
        <v>79</v>
      </c>
      <c r="H2" s="1" t="s">
        <v>2</v>
      </c>
      <c r="I2" s="1" t="s">
        <v>3</v>
      </c>
      <c r="J2" s="1" t="s">
        <v>4</v>
      </c>
      <c r="K2" s="105" t="s">
        <v>5</v>
      </c>
      <c r="L2" s="1" t="s">
        <v>6</v>
      </c>
      <c r="M2" s="1" t="s">
        <v>7</v>
      </c>
      <c r="N2" s="6" t="s">
        <v>92</v>
      </c>
      <c r="O2" s="7" t="s">
        <v>37</v>
      </c>
      <c r="P2" s="6" t="s">
        <v>38</v>
      </c>
      <c r="Q2" s="6" t="s">
        <v>39</v>
      </c>
      <c r="R2" s="7" t="s">
        <v>40</v>
      </c>
      <c r="S2" s="6" t="s">
        <v>41</v>
      </c>
      <c r="T2" s="1" t="s">
        <v>8</v>
      </c>
      <c r="U2" s="1" t="s">
        <v>9</v>
      </c>
      <c r="V2" s="1" t="s">
        <v>10</v>
      </c>
      <c r="W2" s="1" t="s">
        <v>11</v>
      </c>
      <c r="X2" s="1" t="s">
        <v>12</v>
      </c>
      <c r="Y2" s="1" t="s">
        <v>15</v>
      </c>
      <c r="Z2" s="1" t="s">
        <v>16</v>
      </c>
      <c r="AA2" s="8" t="s">
        <v>42</v>
      </c>
      <c r="AB2" s="9" t="s">
        <v>43</v>
      </c>
      <c r="AC2" s="10" t="s">
        <v>44</v>
      </c>
      <c r="AD2" s="8" t="s">
        <v>45</v>
      </c>
      <c r="AE2" s="1" t="s">
        <v>17</v>
      </c>
      <c r="AF2" s="11" t="s">
        <v>42</v>
      </c>
      <c r="AG2" s="5" t="s">
        <v>43</v>
      </c>
      <c r="AH2" s="5" t="s">
        <v>44</v>
      </c>
      <c r="AI2" s="11" t="s">
        <v>45</v>
      </c>
      <c r="AJ2" s="1" t="s">
        <v>18</v>
      </c>
      <c r="AK2" s="1" t="s">
        <v>19</v>
      </c>
      <c r="AL2" s="5" t="s">
        <v>13</v>
      </c>
      <c r="AM2" s="5" t="s">
        <v>14</v>
      </c>
      <c r="AN2" s="5" t="s">
        <v>20</v>
      </c>
      <c r="AO2" s="1" t="s">
        <v>21</v>
      </c>
      <c r="AP2" s="1" t="s">
        <v>22</v>
      </c>
      <c r="AQ2" s="5" t="s">
        <v>23</v>
      </c>
      <c r="AR2" s="1" t="s">
        <v>24</v>
      </c>
      <c r="AS2" s="1" t="s">
        <v>25</v>
      </c>
      <c r="AT2" s="1" t="s">
        <v>26</v>
      </c>
      <c r="AU2" s="1" t="s">
        <v>27</v>
      </c>
      <c r="AV2" s="1" t="s">
        <v>28</v>
      </c>
      <c r="AW2" s="1" t="s">
        <v>29</v>
      </c>
      <c r="AX2" s="1" t="s">
        <v>30</v>
      </c>
      <c r="AY2" s="1" t="s">
        <v>31</v>
      </c>
      <c r="AZ2" s="1" t="s">
        <v>32</v>
      </c>
    </row>
    <row r="3" spans="1:52" x14ac:dyDescent="0.2">
      <c r="A3" s="59">
        <v>900145588</v>
      </c>
      <c r="B3" s="59" t="s">
        <v>82</v>
      </c>
      <c r="C3" s="59" t="s">
        <v>80</v>
      </c>
      <c r="D3" s="59">
        <v>1351</v>
      </c>
      <c r="E3" s="59" t="s">
        <v>136</v>
      </c>
      <c r="F3" s="59" t="s">
        <v>137</v>
      </c>
      <c r="G3" s="59" t="s">
        <v>138</v>
      </c>
      <c r="H3" s="59" t="s">
        <v>138</v>
      </c>
      <c r="I3" s="59" t="s">
        <v>138</v>
      </c>
      <c r="J3" s="61">
        <v>44231</v>
      </c>
      <c r="K3" s="106">
        <v>126480</v>
      </c>
      <c r="L3" s="62">
        <v>126480</v>
      </c>
      <c r="M3" s="59" t="s">
        <v>139</v>
      </c>
      <c r="N3" s="59" t="s">
        <v>67</v>
      </c>
      <c r="O3" s="64">
        <v>0</v>
      </c>
      <c r="P3" s="2" t="s">
        <v>185</v>
      </c>
      <c r="Q3" s="2" t="s">
        <v>185</v>
      </c>
      <c r="R3" s="62">
        <v>0</v>
      </c>
      <c r="S3" s="59" t="s">
        <v>185</v>
      </c>
      <c r="T3" s="59" t="s">
        <v>140</v>
      </c>
      <c r="U3" s="62">
        <v>0</v>
      </c>
      <c r="V3" s="62">
        <v>0</v>
      </c>
      <c r="W3" s="62">
        <v>0</v>
      </c>
      <c r="X3" s="62">
        <v>0</v>
      </c>
      <c r="Y3" s="62">
        <v>0</v>
      </c>
      <c r="Z3" s="62">
        <v>0</v>
      </c>
      <c r="AA3" s="59"/>
      <c r="AB3" s="59"/>
      <c r="AC3" s="59"/>
      <c r="AD3" s="59">
        <v>0</v>
      </c>
      <c r="AE3" s="59">
        <v>0</v>
      </c>
      <c r="AF3" s="2" t="e">
        <v>#N/A</v>
      </c>
      <c r="AG3" s="2" t="e">
        <v>#N/A</v>
      </c>
      <c r="AH3" s="2" t="e">
        <v>#N/A</v>
      </c>
      <c r="AI3" s="4" t="e">
        <v>#N/A</v>
      </c>
      <c r="AJ3" s="59"/>
      <c r="AK3" s="59"/>
      <c r="AL3" s="62">
        <v>0</v>
      </c>
      <c r="AM3" s="62">
        <v>0</v>
      </c>
      <c r="AN3" s="59"/>
      <c r="AO3" s="61">
        <v>44255</v>
      </c>
      <c r="AP3" s="59"/>
      <c r="AQ3" s="59"/>
      <c r="AR3" s="59"/>
      <c r="AS3" s="59" t="s">
        <v>141</v>
      </c>
      <c r="AT3" s="59"/>
      <c r="AU3" s="59"/>
      <c r="AV3" s="59"/>
      <c r="AW3" s="62">
        <v>0</v>
      </c>
      <c r="AX3" s="62">
        <v>0</v>
      </c>
      <c r="AY3" s="59"/>
      <c r="AZ3" s="63"/>
    </row>
    <row r="4" spans="1:52" x14ac:dyDescent="0.2">
      <c r="A4" s="59">
        <v>900145588</v>
      </c>
      <c r="B4" s="59" t="s">
        <v>82</v>
      </c>
      <c r="C4" s="59" t="s">
        <v>80</v>
      </c>
      <c r="D4" s="59">
        <v>3683</v>
      </c>
      <c r="E4" s="59" t="s">
        <v>142</v>
      </c>
      <c r="F4" s="59" t="s">
        <v>143</v>
      </c>
      <c r="G4" s="59" t="s">
        <v>138</v>
      </c>
      <c r="H4" s="59" t="s">
        <v>138</v>
      </c>
      <c r="I4" s="59" t="s">
        <v>138</v>
      </c>
      <c r="J4" s="61">
        <v>44318</v>
      </c>
      <c r="K4" s="106">
        <v>71075</v>
      </c>
      <c r="L4" s="62">
        <v>71075</v>
      </c>
      <c r="M4" s="59" t="s">
        <v>139</v>
      </c>
      <c r="N4" s="59" t="s">
        <v>67</v>
      </c>
      <c r="O4" s="64">
        <v>0</v>
      </c>
      <c r="P4" s="2" t="s">
        <v>185</v>
      </c>
      <c r="Q4" s="2" t="s">
        <v>185</v>
      </c>
      <c r="R4" s="62">
        <v>0</v>
      </c>
      <c r="S4" s="59" t="s">
        <v>185</v>
      </c>
      <c r="T4" s="59" t="s">
        <v>140</v>
      </c>
      <c r="U4" s="62">
        <v>0</v>
      </c>
      <c r="V4" s="62">
        <v>0</v>
      </c>
      <c r="W4" s="62">
        <v>0</v>
      </c>
      <c r="X4" s="62">
        <v>0</v>
      </c>
      <c r="Y4" s="62">
        <v>0</v>
      </c>
      <c r="Z4" s="62">
        <v>0</v>
      </c>
      <c r="AA4" s="59"/>
      <c r="AB4" s="59"/>
      <c r="AC4" s="59"/>
      <c r="AD4" s="59">
        <v>0</v>
      </c>
      <c r="AE4" s="59">
        <v>0</v>
      </c>
      <c r="AF4" s="2" t="e">
        <v>#N/A</v>
      </c>
      <c r="AG4" s="2" t="e">
        <v>#N/A</v>
      </c>
      <c r="AH4" s="2" t="e">
        <v>#N/A</v>
      </c>
      <c r="AI4" s="4" t="e">
        <v>#N/A</v>
      </c>
      <c r="AJ4" s="59"/>
      <c r="AK4" s="59"/>
      <c r="AL4" s="62">
        <v>0</v>
      </c>
      <c r="AM4" s="62">
        <v>0</v>
      </c>
      <c r="AN4" s="59"/>
      <c r="AO4" s="61">
        <v>44347</v>
      </c>
      <c r="AP4" s="59"/>
      <c r="AQ4" s="59"/>
      <c r="AR4" s="59"/>
      <c r="AS4" s="59" t="s">
        <v>141</v>
      </c>
      <c r="AT4" s="59"/>
      <c r="AU4" s="59"/>
      <c r="AV4" s="59"/>
      <c r="AW4" s="62">
        <v>0</v>
      </c>
      <c r="AX4" s="62">
        <v>0</v>
      </c>
      <c r="AY4" s="59"/>
      <c r="AZ4" s="63"/>
    </row>
    <row r="5" spans="1:52" x14ac:dyDescent="0.2">
      <c r="A5" s="59">
        <v>900145588</v>
      </c>
      <c r="B5" s="59" t="s">
        <v>82</v>
      </c>
      <c r="C5" s="59" t="s">
        <v>87</v>
      </c>
      <c r="D5" s="59">
        <v>50056</v>
      </c>
      <c r="E5" s="59" t="s">
        <v>144</v>
      </c>
      <c r="F5" s="59" t="s">
        <v>145</v>
      </c>
      <c r="G5" s="59" t="s">
        <v>87</v>
      </c>
      <c r="H5" s="59">
        <v>50056</v>
      </c>
      <c r="I5" s="59">
        <v>1221400828</v>
      </c>
      <c r="J5" s="61">
        <v>43437</v>
      </c>
      <c r="K5" s="106">
        <v>32226</v>
      </c>
      <c r="L5" s="62">
        <v>29000</v>
      </c>
      <c r="M5" s="59" t="s">
        <v>146</v>
      </c>
      <c r="N5" s="59" t="s">
        <v>65</v>
      </c>
      <c r="O5" s="64">
        <v>0</v>
      </c>
      <c r="P5" s="2" t="s">
        <v>185</v>
      </c>
      <c r="Q5" s="2" t="s">
        <v>185</v>
      </c>
      <c r="R5" s="62">
        <v>0</v>
      </c>
      <c r="S5" s="59" t="s">
        <v>185</v>
      </c>
      <c r="T5" s="59" t="s">
        <v>147</v>
      </c>
      <c r="U5" s="62">
        <v>32226</v>
      </c>
      <c r="V5" s="62">
        <v>0</v>
      </c>
      <c r="W5" s="62">
        <v>0</v>
      </c>
      <c r="X5" s="62">
        <v>0</v>
      </c>
      <c r="Y5" s="62">
        <v>32226</v>
      </c>
      <c r="Z5" s="62">
        <v>0</v>
      </c>
      <c r="AA5" s="59">
        <v>0</v>
      </c>
      <c r="AB5" s="59">
        <v>2200618366</v>
      </c>
      <c r="AC5" s="59">
        <v>43550</v>
      </c>
      <c r="AD5" s="59">
        <v>759325</v>
      </c>
      <c r="AE5" s="59">
        <v>0</v>
      </c>
      <c r="AF5" s="2">
        <v>-32226</v>
      </c>
      <c r="AG5" s="2">
        <v>22006183</v>
      </c>
      <c r="AH5" s="2" t="s">
        <v>189</v>
      </c>
      <c r="AI5" s="4">
        <v>1047251</v>
      </c>
      <c r="AJ5" s="59">
        <v>999999999999999</v>
      </c>
      <c r="AK5" s="59"/>
      <c r="AL5" s="62">
        <v>0</v>
      </c>
      <c r="AM5" s="62">
        <v>0</v>
      </c>
      <c r="AN5" s="59"/>
      <c r="AO5" s="61">
        <v>43467</v>
      </c>
      <c r="AP5" s="59"/>
      <c r="AQ5" s="59">
        <v>2</v>
      </c>
      <c r="AR5" s="59"/>
      <c r="AS5" s="59" t="s">
        <v>141</v>
      </c>
      <c r="AT5" s="59">
        <v>1</v>
      </c>
      <c r="AU5" s="59">
        <v>20190130</v>
      </c>
      <c r="AV5" s="59">
        <v>20190118</v>
      </c>
      <c r="AW5" s="62">
        <v>32226</v>
      </c>
      <c r="AX5" s="62">
        <v>0</v>
      </c>
      <c r="AY5" s="59"/>
      <c r="AZ5" s="63"/>
    </row>
    <row r="6" spans="1:52" x14ac:dyDescent="0.2">
      <c r="A6" s="59">
        <v>900145588</v>
      </c>
      <c r="B6" s="59" t="s">
        <v>82</v>
      </c>
      <c r="C6" s="59" t="s">
        <v>83</v>
      </c>
      <c r="D6" s="59">
        <v>295728</v>
      </c>
      <c r="E6" s="59" t="s">
        <v>148</v>
      </c>
      <c r="F6" s="59" t="s">
        <v>149</v>
      </c>
      <c r="G6" s="59" t="s">
        <v>83</v>
      </c>
      <c r="H6" s="59">
        <v>295728</v>
      </c>
      <c r="I6" s="59">
        <v>1221525904</v>
      </c>
      <c r="J6" s="61">
        <v>43753</v>
      </c>
      <c r="K6" s="106">
        <v>762911</v>
      </c>
      <c r="L6" s="62">
        <v>174</v>
      </c>
      <c r="M6" s="59" t="s">
        <v>146</v>
      </c>
      <c r="N6" s="59" t="s">
        <v>65</v>
      </c>
      <c r="O6" s="64">
        <v>0</v>
      </c>
      <c r="P6" s="2" t="s">
        <v>185</v>
      </c>
      <c r="Q6" s="2" t="s">
        <v>185</v>
      </c>
      <c r="R6" s="62">
        <v>0</v>
      </c>
      <c r="S6" s="59" t="s">
        <v>185</v>
      </c>
      <c r="T6" s="59" t="s">
        <v>147</v>
      </c>
      <c r="U6" s="62">
        <v>762911</v>
      </c>
      <c r="V6" s="62">
        <v>0</v>
      </c>
      <c r="W6" s="62">
        <v>0</v>
      </c>
      <c r="X6" s="62">
        <v>0</v>
      </c>
      <c r="Y6" s="62">
        <v>762911</v>
      </c>
      <c r="Z6" s="62">
        <v>0</v>
      </c>
      <c r="AA6" s="59">
        <v>0</v>
      </c>
      <c r="AB6" s="59">
        <v>2200775755</v>
      </c>
      <c r="AC6" s="59">
        <v>43825</v>
      </c>
      <c r="AD6" s="59">
        <v>1293549</v>
      </c>
      <c r="AE6" s="59">
        <v>0</v>
      </c>
      <c r="AF6" s="2">
        <v>-762911</v>
      </c>
      <c r="AG6" s="2">
        <v>22007757</v>
      </c>
      <c r="AH6" s="2" t="s">
        <v>89</v>
      </c>
      <c r="AI6" s="4">
        <v>1293549</v>
      </c>
      <c r="AJ6" s="59">
        <v>192858523263458</v>
      </c>
      <c r="AK6" s="59"/>
      <c r="AL6" s="62">
        <v>0</v>
      </c>
      <c r="AM6" s="62">
        <v>0</v>
      </c>
      <c r="AN6" s="59"/>
      <c r="AO6" s="61">
        <v>43785</v>
      </c>
      <c r="AP6" s="59"/>
      <c r="AQ6" s="59">
        <v>2</v>
      </c>
      <c r="AR6" s="59"/>
      <c r="AS6" s="59" t="s">
        <v>141</v>
      </c>
      <c r="AT6" s="59">
        <v>1</v>
      </c>
      <c r="AU6" s="59">
        <v>20191130</v>
      </c>
      <c r="AV6" s="59">
        <v>20191114</v>
      </c>
      <c r="AW6" s="62">
        <v>762911</v>
      </c>
      <c r="AX6" s="62">
        <v>0</v>
      </c>
      <c r="AY6" s="59"/>
      <c r="AZ6" s="63"/>
    </row>
    <row r="7" spans="1:52" x14ac:dyDescent="0.2">
      <c r="A7" s="59">
        <v>900145588</v>
      </c>
      <c r="B7" s="59" t="s">
        <v>82</v>
      </c>
      <c r="C7" s="59" t="s">
        <v>83</v>
      </c>
      <c r="D7" s="59">
        <v>335127</v>
      </c>
      <c r="E7" s="59" t="s">
        <v>150</v>
      </c>
      <c r="F7" s="59" t="s">
        <v>151</v>
      </c>
      <c r="G7" s="59" t="s">
        <v>83</v>
      </c>
      <c r="H7" s="59">
        <v>335127</v>
      </c>
      <c r="I7" s="59">
        <v>1221618277</v>
      </c>
      <c r="J7" s="61">
        <v>44046</v>
      </c>
      <c r="K7" s="106">
        <v>103784</v>
      </c>
      <c r="L7" s="62">
        <v>18235</v>
      </c>
      <c r="M7" s="59" t="s">
        <v>146</v>
      </c>
      <c r="N7" s="59" t="s">
        <v>65</v>
      </c>
      <c r="O7" s="64">
        <v>0</v>
      </c>
      <c r="P7" s="2" t="s">
        <v>185</v>
      </c>
      <c r="Q7" s="2" t="s">
        <v>185</v>
      </c>
      <c r="R7" s="62">
        <v>0</v>
      </c>
      <c r="S7" s="59" t="s">
        <v>185</v>
      </c>
      <c r="T7" s="59" t="s">
        <v>147</v>
      </c>
      <c r="U7" s="62">
        <v>103784</v>
      </c>
      <c r="V7" s="62">
        <v>0</v>
      </c>
      <c r="W7" s="62">
        <v>0</v>
      </c>
      <c r="X7" s="62">
        <v>0</v>
      </c>
      <c r="Y7" s="62">
        <v>103784</v>
      </c>
      <c r="Z7" s="62">
        <v>0</v>
      </c>
      <c r="AA7" s="59">
        <v>0</v>
      </c>
      <c r="AB7" s="59">
        <v>2200973526</v>
      </c>
      <c r="AC7" s="59">
        <v>44187</v>
      </c>
      <c r="AD7" s="59">
        <v>954700</v>
      </c>
      <c r="AE7" s="59">
        <v>0</v>
      </c>
      <c r="AF7" s="2">
        <v>-103784</v>
      </c>
      <c r="AG7" s="2">
        <v>22009735</v>
      </c>
      <c r="AH7" s="2" t="s">
        <v>190</v>
      </c>
      <c r="AI7" s="4">
        <v>954700</v>
      </c>
      <c r="AJ7" s="59">
        <v>202168524586237</v>
      </c>
      <c r="AK7" s="59"/>
      <c r="AL7" s="62">
        <v>0</v>
      </c>
      <c r="AM7" s="62">
        <v>0</v>
      </c>
      <c r="AN7" s="59"/>
      <c r="AO7" s="61">
        <v>44074</v>
      </c>
      <c r="AP7" s="59"/>
      <c r="AQ7" s="59">
        <v>2</v>
      </c>
      <c r="AR7" s="59"/>
      <c r="AS7" s="59" t="s">
        <v>141</v>
      </c>
      <c r="AT7" s="59">
        <v>1</v>
      </c>
      <c r="AU7" s="59">
        <v>20200930</v>
      </c>
      <c r="AV7" s="59">
        <v>20200911</v>
      </c>
      <c r="AW7" s="62">
        <v>103784</v>
      </c>
      <c r="AX7" s="62">
        <v>0</v>
      </c>
      <c r="AY7" s="59"/>
      <c r="AZ7" s="63"/>
    </row>
    <row r="8" spans="1:52" x14ac:dyDescent="0.2">
      <c r="A8" s="59">
        <v>900145588</v>
      </c>
      <c r="B8" s="59" t="s">
        <v>82</v>
      </c>
      <c r="C8" s="59" t="s">
        <v>80</v>
      </c>
      <c r="D8" s="59">
        <v>1287</v>
      </c>
      <c r="E8" s="59" t="s">
        <v>152</v>
      </c>
      <c r="F8" s="59" t="s">
        <v>153</v>
      </c>
      <c r="G8" s="59" t="s">
        <v>80</v>
      </c>
      <c r="H8" s="59">
        <v>1287</v>
      </c>
      <c r="I8" s="59">
        <v>1221725157</v>
      </c>
      <c r="J8" s="61">
        <v>44228</v>
      </c>
      <c r="K8" s="106">
        <v>193816</v>
      </c>
      <c r="L8" s="62">
        <v>43440</v>
      </c>
      <c r="M8" s="59" t="s">
        <v>146</v>
      </c>
      <c r="N8" s="59" t="s">
        <v>65</v>
      </c>
      <c r="O8" s="64">
        <v>0</v>
      </c>
      <c r="P8" s="2" t="s">
        <v>185</v>
      </c>
      <c r="Q8" s="2" t="s">
        <v>185</v>
      </c>
      <c r="R8" s="62">
        <v>0</v>
      </c>
      <c r="S8" s="59" t="s">
        <v>185</v>
      </c>
      <c r="T8" s="59" t="s">
        <v>147</v>
      </c>
      <c r="U8" s="62">
        <v>193816</v>
      </c>
      <c r="V8" s="62">
        <v>0</v>
      </c>
      <c r="W8" s="62">
        <v>0</v>
      </c>
      <c r="X8" s="62">
        <v>0</v>
      </c>
      <c r="Y8" s="62">
        <v>193816</v>
      </c>
      <c r="Z8" s="62">
        <v>0</v>
      </c>
      <c r="AA8" s="59">
        <v>0</v>
      </c>
      <c r="AB8" s="59">
        <v>2201063956</v>
      </c>
      <c r="AC8" s="59">
        <v>44347</v>
      </c>
      <c r="AD8" s="59">
        <v>202665</v>
      </c>
      <c r="AE8" s="59">
        <v>0</v>
      </c>
      <c r="AF8" s="2">
        <v>-193816</v>
      </c>
      <c r="AG8" s="2">
        <v>22010639</v>
      </c>
      <c r="AH8" s="2" t="s">
        <v>186</v>
      </c>
      <c r="AI8" s="4">
        <v>202665</v>
      </c>
      <c r="AJ8" s="59">
        <v>210328524400043</v>
      </c>
      <c r="AK8" s="59"/>
      <c r="AL8" s="62">
        <v>0</v>
      </c>
      <c r="AM8" s="62">
        <v>0</v>
      </c>
      <c r="AN8" s="59"/>
      <c r="AO8" s="61">
        <v>44255</v>
      </c>
      <c r="AP8" s="59"/>
      <c r="AQ8" s="59">
        <v>2</v>
      </c>
      <c r="AR8" s="59"/>
      <c r="AS8" s="59" t="s">
        <v>141</v>
      </c>
      <c r="AT8" s="59">
        <v>1</v>
      </c>
      <c r="AU8" s="59">
        <v>20210330</v>
      </c>
      <c r="AV8" s="59">
        <v>20210317</v>
      </c>
      <c r="AW8" s="62">
        <v>193816</v>
      </c>
      <c r="AX8" s="62">
        <v>0</v>
      </c>
      <c r="AY8" s="59"/>
      <c r="AZ8" s="63"/>
    </row>
    <row r="9" spans="1:52" x14ac:dyDescent="0.2">
      <c r="A9" s="59">
        <v>900145588</v>
      </c>
      <c r="B9" s="59" t="s">
        <v>82</v>
      </c>
      <c r="C9" s="59" t="s">
        <v>80</v>
      </c>
      <c r="D9" s="59">
        <v>1394</v>
      </c>
      <c r="E9" s="59" t="s">
        <v>154</v>
      </c>
      <c r="F9" s="59" t="s">
        <v>155</v>
      </c>
      <c r="G9" s="59" t="s">
        <v>80</v>
      </c>
      <c r="H9" s="59">
        <v>1394</v>
      </c>
      <c r="I9" s="59">
        <v>1221730460</v>
      </c>
      <c r="J9" s="61">
        <v>44232</v>
      </c>
      <c r="K9" s="106">
        <v>8849</v>
      </c>
      <c r="L9" s="62">
        <v>8849</v>
      </c>
      <c r="M9" s="59" t="s">
        <v>146</v>
      </c>
      <c r="N9" s="59" t="s">
        <v>65</v>
      </c>
      <c r="O9" s="64">
        <v>0</v>
      </c>
      <c r="P9" s="2" t="s">
        <v>185</v>
      </c>
      <c r="Q9" s="2" t="s">
        <v>185</v>
      </c>
      <c r="R9" s="62">
        <v>0</v>
      </c>
      <c r="S9" s="59" t="s">
        <v>185</v>
      </c>
      <c r="T9" s="59" t="s">
        <v>147</v>
      </c>
      <c r="U9" s="62">
        <v>8849</v>
      </c>
      <c r="V9" s="62">
        <v>0</v>
      </c>
      <c r="W9" s="62">
        <v>0</v>
      </c>
      <c r="X9" s="62">
        <v>0</v>
      </c>
      <c r="Y9" s="62">
        <v>8849</v>
      </c>
      <c r="Z9" s="62">
        <v>0</v>
      </c>
      <c r="AA9" s="59">
        <v>0</v>
      </c>
      <c r="AB9" s="59">
        <v>2201063956</v>
      </c>
      <c r="AC9" s="59">
        <v>44347</v>
      </c>
      <c r="AD9" s="59">
        <v>202665</v>
      </c>
      <c r="AE9" s="59">
        <v>0</v>
      </c>
      <c r="AF9" s="2">
        <v>-8849</v>
      </c>
      <c r="AG9" s="2">
        <v>22010639</v>
      </c>
      <c r="AH9" s="2" t="s">
        <v>186</v>
      </c>
      <c r="AI9" s="4">
        <v>202665</v>
      </c>
      <c r="AJ9" s="59">
        <v>999999999999999</v>
      </c>
      <c r="AK9" s="59"/>
      <c r="AL9" s="62">
        <v>0</v>
      </c>
      <c r="AM9" s="62">
        <v>0</v>
      </c>
      <c r="AN9" s="59"/>
      <c r="AO9" s="61">
        <v>44255</v>
      </c>
      <c r="AP9" s="59"/>
      <c r="AQ9" s="59">
        <v>2</v>
      </c>
      <c r="AR9" s="59"/>
      <c r="AS9" s="59" t="s">
        <v>141</v>
      </c>
      <c r="AT9" s="59">
        <v>1</v>
      </c>
      <c r="AU9" s="59">
        <v>20210330</v>
      </c>
      <c r="AV9" s="59">
        <v>20210317</v>
      </c>
      <c r="AW9" s="62">
        <v>8849</v>
      </c>
      <c r="AX9" s="62">
        <v>0</v>
      </c>
      <c r="AY9" s="59"/>
      <c r="AZ9" s="63"/>
    </row>
    <row r="10" spans="1:52" x14ac:dyDescent="0.2">
      <c r="A10" s="59">
        <v>900145588</v>
      </c>
      <c r="B10" s="59" t="s">
        <v>82</v>
      </c>
      <c r="C10" s="59" t="s">
        <v>83</v>
      </c>
      <c r="D10" s="59">
        <v>176556</v>
      </c>
      <c r="E10" s="59" t="s">
        <v>156</v>
      </c>
      <c r="F10" s="59" t="s">
        <v>157</v>
      </c>
      <c r="G10" s="59" t="s">
        <v>83</v>
      </c>
      <c r="H10" s="59">
        <v>176556</v>
      </c>
      <c r="I10" s="59">
        <v>1221245725</v>
      </c>
      <c r="J10" s="61">
        <v>43012</v>
      </c>
      <c r="K10" s="106">
        <v>188446</v>
      </c>
      <c r="L10" s="62">
        <v>12154</v>
      </c>
      <c r="M10" s="59" t="s">
        <v>158</v>
      </c>
      <c r="N10" s="59" t="s">
        <v>68</v>
      </c>
      <c r="O10" s="64">
        <v>0</v>
      </c>
      <c r="P10" s="2" t="s">
        <v>185</v>
      </c>
      <c r="Q10" s="2" t="s">
        <v>185</v>
      </c>
      <c r="R10" s="62">
        <v>0</v>
      </c>
      <c r="S10" s="59" t="s">
        <v>185</v>
      </c>
      <c r="T10" s="59" t="s">
        <v>147</v>
      </c>
      <c r="U10" s="62">
        <v>188446</v>
      </c>
      <c r="V10" s="62">
        <v>0</v>
      </c>
      <c r="W10" s="62">
        <v>0</v>
      </c>
      <c r="X10" s="62">
        <v>0</v>
      </c>
      <c r="Y10" s="62">
        <v>176292</v>
      </c>
      <c r="Z10" s="62">
        <v>0</v>
      </c>
      <c r="AA10" s="59">
        <v>0</v>
      </c>
      <c r="AB10" s="59">
        <v>2200499244</v>
      </c>
      <c r="AC10" s="59">
        <v>43181</v>
      </c>
      <c r="AD10" s="59">
        <v>1425195</v>
      </c>
      <c r="AE10" s="59">
        <v>0</v>
      </c>
      <c r="AF10" s="2">
        <v>-176292</v>
      </c>
      <c r="AG10" s="2">
        <v>22004992</v>
      </c>
      <c r="AH10" s="2" t="s">
        <v>188</v>
      </c>
      <c r="AI10" s="4">
        <v>1425195</v>
      </c>
      <c r="AJ10" s="59">
        <v>172767302440556</v>
      </c>
      <c r="AK10" s="59"/>
      <c r="AL10" s="62">
        <v>12154</v>
      </c>
      <c r="AM10" s="62">
        <v>0</v>
      </c>
      <c r="AN10" s="59"/>
      <c r="AO10" s="61">
        <v>43042</v>
      </c>
      <c r="AP10" s="59"/>
      <c r="AQ10" s="59">
        <v>2</v>
      </c>
      <c r="AR10" s="59"/>
      <c r="AS10" s="59" t="s">
        <v>141</v>
      </c>
      <c r="AT10" s="59">
        <v>2</v>
      </c>
      <c r="AU10" s="59">
        <v>20210920</v>
      </c>
      <c r="AV10" s="59">
        <v>20210906</v>
      </c>
      <c r="AW10" s="62">
        <v>188446</v>
      </c>
      <c r="AX10" s="62">
        <v>12154</v>
      </c>
      <c r="AY10" s="59"/>
      <c r="AZ10" s="63"/>
    </row>
    <row r="11" spans="1:52" x14ac:dyDescent="0.2">
      <c r="A11" s="59">
        <v>900145588</v>
      </c>
      <c r="B11" s="59" t="s">
        <v>82</v>
      </c>
      <c r="C11" s="59" t="s">
        <v>83</v>
      </c>
      <c r="D11" s="59">
        <v>177347</v>
      </c>
      <c r="E11" s="59" t="s">
        <v>159</v>
      </c>
      <c r="F11" s="59" t="s">
        <v>160</v>
      </c>
      <c r="G11" s="59" t="s">
        <v>83</v>
      </c>
      <c r="H11" s="59">
        <v>177347</v>
      </c>
      <c r="I11" s="59">
        <v>1221245726</v>
      </c>
      <c r="J11" s="61">
        <v>43018</v>
      </c>
      <c r="K11" s="106">
        <v>221503</v>
      </c>
      <c r="L11" s="62">
        <v>12154</v>
      </c>
      <c r="M11" s="59" t="s">
        <v>158</v>
      </c>
      <c r="N11" s="59" t="s">
        <v>68</v>
      </c>
      <c r="O11" s="64">
        <v>0</v>
      </c>
      <c r="P11" s="2" t="s">
        <v>185</v>
      </c>
      <c r="Q11" s="2" t="s">
        <v>185</v>
      </c>
      <c r="R11" s="62">
        <v>0</v>
      </c>
      <c r="S11" s="59" t="s">
        <v>185</v>
      </c>
      <c r="T11" s="59" t="s">
        <v>147</v>
      </c>
      <c r="U11" s="62">
        <v>221503</v>
      </c>
      <c r="V11" s="62">
        <v>0</v>
      </c>
      <c r="W11" s="62">
        <v>0</v>
      </c>
      <c r="X11" s="62">
        <v>0</v>
      </c>
      <c r="Y11" s="62">
        <v>209349</v>
      </c>
      <c r="Z11" s="62">
        <v>0</v>
      </c>
      <c r="AA11" s="59">
        <v>0</v>
      </c>
      <c r="AB11" s="59">
        <v>2200499244</v>
      </c>
      <c r="AC11" s="59">
        <v>43181</v>
      </c>
      <c r="AD11" s="59">
        <v>1425195</v>
      </c>
      <c r="AE11" s="59">
        <v>0</v>
      </c>
      <c r="AF11" s="2">
        <v>-209349</v>
      </c>
      <c r="AG11" s="2">
        <v>22004992</v>
      </c>
      <c r="AH11" s="2" t="s">
        <v>188</v>
      </c>
      <c r="AI11" s="4">
        <v>1425195</v>
      </c>
      <c r="AJ11" s="59">
        <v>172827305666902</v>
      </c>
      <c r="AK11" s="59"/>
      <c r="AL11" s="62">
        <v>12154</v>
      </c>
      <c r="AM11" s="62">
        <v>0</v>
      </c>
      <c r="AN11" s="59"/>
      <c r="AO11" s="61">
        <v>43048</v>
      </c>
      <c r="AP11" s="59"/>
      <c r="AQ11" s="59">
        <v>2</v>
      </c>
      <c r="AR11" s="59"/>
      <c r="AS11" s="59" t="s">
        <v>141</v>
      </c>
      <c r="AT11" s="59">
        <v>2</v>
      </c>
      <c r="AU11" s="59">
        <v>20210920</v>
      </c>
      <c r="AV11" s="59">
        <v>20210906</v>
      </c>
      <c r="AW11" s="62">
        <v>221503</v>
      </c>
      <c r="AX11" s="62">
        <v>12154</v>
      </c>
      <c r="AY11" s="59"/>
      <c r="AZ11" s="63"/>
    </row>
    <row r="12" spans="1:52" x14ac:dyDescent="0.2">
      <c r="A12" s="59">
        <v>900145588</v>
      </c>
      <c r="B12" s="59" t="s">
        <v>82</v>
      </c>
      <c r="C12" s="59" t="s">
        <v>83</v>
      </c>
      <c r="D12" s="59">
        <v>178126</v>
      </c>
      <c r="E12" s="59" t="s">
        <v>161</v>
      </c>
      <c r="F12" s="59" t="s">
        <v>162</v>
      </c>
      <c r="G12" s="59" t="s">
        <v>83</v>
      </c>
      <c r="H12" s="59">
        <v>178126</v>
      </c>
      <c r="I12" s="59">
        <v>1221245727</v>
      </c>
      <c r="J12" s="61">
        <v>43025</v>
      </c>
      <c r="K12" s="106">
        <v>159330</v>
      </c>
      <c r="L12" s="62">
        <v>12154</v>
      </c>
      <c r="M12" s="59" t="s">
        <v>158</v>
      </c>
      <c r="N12" s="59" t="s">
        <v>68</v>
      </c>
      <c r="O12" s="64">
        <v>0</v>
      </c>
      <c r="P12" s="2" t="s">
        <v>185</v>
      </c>
      <c r="Q12" s="2" t="s">
        <v>185</v>
      </c>
      <c r="R12" s="62">
        <v>0</v>
      </c>
      <c r="S12" s="59" t="s">
        <v>185</v>
      </c>
      <c r="T12" s="59" t="s">
        <v>147</v>
      </c>
      <c r="U12" s="62">
        <v>159330</v>
      </c>
      <c r="V12" s="62">
        <v>0</v>
      </c>
      <c r="W12" s="62">
        <v>0</v>
      </c>
      <c r="X12" s="62">
        <v>0</v>
      </c>
      <c r="Y12" s="62">
        <v>147176</v>
      </c>
      <c r="Z12" s="62">
        <v>0</v>
      </c>
      <c r="AA12" s="59">
        <v>0</v>
      </c>
      <c r="AB12" s="59">
        <v>2200499244</v>
      </c>
      <c r="AC12" s="59">
        <v>43181</v>
      </c>
      <c r="AD12" s="59">
        <v>1425195</v>
      </c>
      <c r="AE12" s="59">
        <v>0</v>
      </c>
      <c r="AF12" s="2">
        <v>-147176</v>
      </c>
      <c r="AG12" s="2">
        <v>22004992</v>
      </c>
      <c r="AH12" s="2" t="s">
        <v>188</v>
      </c>
      <c r="AI12" s="4">
        <v>1425195</v>
      </c>
      <c r="AJ12" s="59">
        <v>172907302368074</v>
      </c>
      <c r="AK12" s="59"/>
      <c r="AL12" s="62">
        <v>12154</v>
      </c>
      <c r="AM12" s="62">
        <v>0</v>
      </c>
      <c r="AN12" s="59"/>
      <c r="AO12" s="61">
        <v>43055</v>
      </c>
      <c r="AP12" s="59"/>
      <c r="AQ12" s="59">
        <v>2</v>
      </c>
      <c r="AR12" s="59"/>
      <c r="AS12" s="59" t="s">
        <v>141</v>
      </c>
      <c r="AT12" s="59">
        <v>2</v>
      </c>
      <c r="AU12" s="59">
        <v>20210920</v>
      </c>
      <c r="AV12" s="59">
        <v>20210906</v>
      </c>
      <c r="AW12" s="62">
        <v>159330</v>
      </c>
      <c r="AX12" s="62">
        <v>12154</v>
      </c>
      <c r="AY12" s="59"/>
      <c r="AZ12" s="63"/>
    </row>
    <row r="13" spans="1:52" x14ac:dyDescent="0.2">
      <c r="A13" s="59">
        <v>900145588</v>
      </c>
      <c r="B13" s="59" t="s">
        <v>82</v>
      </c>
      <c r="C13" s="59" t="s">
        <v>85</v>
      </c>
      <c r="D13" s="59">
        <v>44685</v>
      </c>
      <c r="E13" s="59" t="s">
        <v>163</v>
      </c>
      <c r="F13" s="59" t="s">
        <v>164</v>
      </c>
      <c r="G13" s="59" t="s">
        <v>85</v>
      </c>
      <c r="H13" s="59">
        <v>44685</v>
      </c>
      <c r="I13" s="59">
        <v>1221311404</v>
      </c>
      <c r="J13" s="61">
        <v>43175</v>
      </c>
      <c r="K13" s="106">
        <v>66327</v>
      </c>
      <c r="L13" s="62">
        <v>12827</v>
      </c>
      <c r="M13" s="59" t="s">
        <v>158</v>
      </c>
      <c r="N13" s="59" t="s">
        <v>68</v>
      </c>
      <c r="O13" s="64">
        <v>0</v>
      </c>
      <c r="P13" s="2" t="s">
        <v>185</v>
      </c>
      <c r="Q13" s="2" t="s">
        <v>185</v>
      </c>
      <c r="R13" s="62">
        <v>0</v>
      </c>
      <c r="S13" s="59" t="s">
        <v>185</v>
      </c>
      <c r="T13" s="59" t="s">
        <v>147</v>
      </c>
      <c r="U13" s="62">
        <v>66327</v>
      </c>
      <c r="V13" s="62">
        <v>0</v>
      </c>
      <c r="W13" s="62">
        <v>0</v>
      </c>
      <c r="X13" s="62">
        <v>0</v>
      </c>
      <c r="Y13" s="62">
        <v>53500</v>
      </c>
      <c r="Z13" s="62">
        <v>0</v>
      </c>
      <c r="AA13" s="59">
        <v>0</v>
      </c>
      <c r="AB13" s="59">
        <v>2200510357</v>
      </c>
      <c r="AC13" s="59">
        <v>43224</v>
      </c>
      <c r="AD13" s="59">
        <v>198410</v>
      </c>
      <c r="AE13" s="59">
        <v>0</v>
      </c>
      <c r="AF13" s="2">
        <v>-53500</v>
      </c>
      <c r="AG13" s="2">
        <v>22005103</v>
      </c>
      <c r="AH13" s="2" t="s">
        <v>88</v>
      </c>
      <c r="AI13" s="4">
        <v>198410</v>
      </c>
      <c r="AJ13" s="59">
        <v>180751275301012</v>
      </c>
      <c r="AK13" s="59"/>
      <c r="AL13" s="62">
        <v>12827</v>
      </c>
      <c r="AM13" s="62">
        <v>0</v>
      </c>
      <c r="AN13" s="59"/>
      <c r="AO13" s="61">
        <v>43205</v>
      </c>
      <c r="AP13" s="59"/>
      <c r="AQ13" s="59">
        <v>2</v>
      </c>
      <c r="AR13" s="59"/>
      <c r="AS13" s="59" t="s">
        <v>141</v>
      </c>
      <c r="AT13" s="59">
        <v>2</v>
      </c>
      <c r="AU13" s="59">
        <v>20220208</v>
      </c>
      <c r="AV13" s="59">
        <v>20220125</v>
      </c>
      <c r="AW13" s="62">
        <v>66327</v>
      </c>
      <c r="AX13" s="62">
        <v>12827</v>
      </c>
      <c r="AY13" s="59" t="s">
        <v>165</v>
      </c>
      <c r="AZ13" s="63"/>
    </row>
    <row r="14" spans="1:52" x14ac:dyDescent="0.2">
      <c r="A14" s="59">
        <v>900145588</v>
      </c>
      <c r="B14" s="59" t="s">
        <v>82</v>
      </c>
      <c r="C14" s="59" t="s">
        <v>85</v>
      </c>
      <c r="D14" s="59">
        <v>44761</v>
      </c>
      <c r="E14" s="59" t="s">
        <v>166</v>
      </c>
      <c r="F14" s="59" t="s">
        <v>167</v>
      </c>
      <c r="G14" s="59" t="s">
        <v>85</v>
      </c>
      <c r="H14" s="59">
        <v>44761</v>
      </c>
      <c r="I14" s="59">
        <v>1221311405</v>
      </c>
      <c r="J14" s="61">
        <v>43178</v>
      </c>
      <c r="K14" s="106">
        <v>172404</v>
      </c>
      <c r="L14" s="62">
        <v>27494</v>
      </c>
      <c r="M14" s="59" t="s">
        <v>158</v>
      </c>
      <c r="N14" s="59" t="s">
        <v>68</v>
      </c>
      <c r="O14" s="64">
        <v>0</v>
      </c>
      <c r="P14" s="2" t="s">
        <v>185</v>
      </c>
      <c r="Q14" s="2" t="s">
        <v>185</v>
      </c>
      <c r="R14" s="62">
        <v>0</v>
      </c>
      <c r="S14" s="59" t="s">
        <v>185</v>
      </c>
      <c r="T14" s="59" t="s">
        <v>147</v>
      </c>
      <c r="U14" s="62">
        <v>172404</v>
      </c>
      <c r="V14" s="62">
        <v>0</v>
      </c>
      <c r="W14" s="62">
        <v>0</v>
      </c>
      <c r="X14" s="62">
        <v>0</v>
      </c>
      <c r="Y14" s="62">
        <v>144910</v>
      </c>
      <c r="Z14" s="62">
        <v>0</v>
      </c>
      <c r="AA14" s="59">
        <v>0</v>
      </c>
      <c r="AB14" s="59">
        <v>2200510357</v>
      </c>
      <c r="AC14" s="59">
        <v>43224</v>
      </c>
      <c r="AD14" s="59">
        <v>198410</v>
      </c>
      <c r="AE14" s="59">
        <v>0</v>
      </c>
      <c r="AF14" s="2">
        <v>-144910</v>
      </c>
      <c r="AG14" s="2">
        <v>22005103</v>
      </c>
      <c r="AH14" s="2" t="s">
        <v>88</v>
      </c>
      <c r="AI14" s="4">
        <v>198410</v>
      </c>
      <c r="AJ14" s="59">
        <v>180781331306418</v>
      </c>
      <c r="AK14" s="59"/>
      <c r="AL14" s="62">
        <v>27494</v>
      </c>
      <c r="AM14" s="62">
        <v>0</v>
      </c>
      <c r="AN14" s="59"/>
      <c r="AO14" s="61">
        <v>43208</v>
      </c>
      <c r="AP14" s="59"/>
      <c r="AQ14" s="59">
        <v>2</v>
      </c>
      <c r="AR14" s="59"/>
      <c r="AS14" s="59" t="s">
        <v>141</v>
      </c>
      <c r="AT14" s="59">
        <v>2</v>
      </c>
      <c r="AU14" s="59">
        <v>20220208</v>
      </c>
      <c r="AV14" s="59">
        <v>20220125</v>
      </c>
      <c r="AW14" s="62">
        <v>172404</v>
      </c>
      <c r="AX14" s="62">
        <v>27494</v>
      </c>
      <c r="AY14" s="59" t="s">
        <v>165</v>
      </c>
      <c r="AZ14" s="63"/>
    </row>
    <row r="15" spans="1:52" x14ac:dyDescent="0.2">
      <c r="A15" s="59">
        <v>900145588</v>
      </c>
      <c r="B15" s="59" t="s">
        <v>82</v>
      </c>
      <c r="C15" s="59" t="s">
        <v>83</v>
      </c>
      <c r="D15" s="59">
        <v>116507</v>
      </c>
      <c r="E15" s="59" t="s">
        <v>168</v>
      </c>
      <c r="F15" s="59" t="s">
        <v>169</v>
      </c>
      <c r="G15" s="59" t="s">
        <v>83</v>
      </c>
      <c r="H15" s="59">
        <v>116507</v>
      </c>
      <c r="I15" s="59">
        <v>1221057232</v>
      </c>
      <c r="J15" s="61">
        <v>42599</v>
      </c>
      <c r="K15" s="106">
        <v>61583</v>
      </c>
      <c r="L15" s="62">
        <v>2700</v>
      </c>
      <c r="M15" s="59" t="s">
        <v>170</v>
      </c>
      <c r="N15" s="59" t="s">
        <v>65</v>
      </c>
      <c r="O15" s="64">
        <v>0</v>
      </c>
      <c r="P15" s="2" t="s">
        <v>185</v>
      </c>
      <c r="Q15" s="2" t="s">
        <v>185</v>
      </c>
      <c r="R15" s="62">
        <v>0</v>
      </c>
      <c r="S15" s="59" t="s">
        <v>185</v>
      </c>
      <c r="T15" s="59" t="s">
        <v>147</v>
      </c>
      <c r="U15" s="62">
        <v>58883</v>
      </c>
      <c r="V15" s="62">
        <v>0</v>
      </c>
      <c r="W15" s="62">
        <v>0</v>
      </c>
      <c r="X15" s="62">
        <v>0</v>
      </c>
      <c r="Y15" s="62">
        <v>58883</v>
      </c>
      <c r="Z15" s="62">
        <v>0</v>
      </c>
      <c r="AA15" s="59">
        <v>0</v>
      </c>
      <c r="AB15" s="59">
        <v>2200416204</v>
      </c>
      <c r="AC15" s="59">
        <v>42733</v>
      </c>
      <c r="AD15" s="59">
        <v>58883</v>
      </c>
      <c r="AE15" s="59">
        <v>0</v>
      </c>
      <c r="AF15" s="2">
        <v>-58883</v>
      </c>
      <c r="AG15" s="2">
        <v>22004162</v>
      </c>
      <c r="AH15" s="2" t="s">
        <v>90</v>
      </c>
      <c r="AI15" s="4">
        <v>58883</v>
      </c>
      <c r="AJ15" s="59">
        <v>162307305410293</v>
      </c>
      <c r="AK15" s="59"/>
      <c r="AL15" s="62">
        <v>0</v>
      </c>
      <c r="AM15" s="62">
        <v>0</v>
      </c>
      <c r="AN15" s="59"/>
      <c r="AO15" s="61">
        <v>42629</v>
      </c>
      <c r="AP15" s="59"/>
      <c r="AQ15" s="59">
        <v>2</v>
      </c>
      <c r="AR15" s="59"/>
      <c r="AS15" s="59" t="s">
        <v>141</v>
      </c>
      <c r="AT15" s="59">
        <v>1</v>
      </c>
      <c r="AU15" s="59">
        <v>20160930</v>
      </c>
      <c r="AV15" s="59">
        <v>20160912</v>
      </c>
      <c r="AW15" s="62">
        <v>58883</v>
      </c>
      <c r="AX15" s="62">
        <v>0</v>
      </c>
      <c r="AY15" s="59"/>
      <c r="AZ15" s="63"/>
    </row>
    <row r="16" spans="1:52" x14ac:dyDescent="0.2">
      <c r="A16" s="59">
        <v>900145588</v>
      </c>
      <c r="B16" s="59" t="s">
        <v>82</v>
      </c>
      <c r="C16" s="59" t="s">
        <v>83</v>
      </c>
      <c r="D16" s="59">
        <v>125057</v>
      </c>
      <c r="E16" s="59" t="s">
        <v>171</v>
      </c>
      <c r="F16" s="59" t="s">
        <v>172</v>
      </c>
      <c r="G16" s="59" t="s">
        <v>83</v>
      </c>
      <c r="H16" s="59">
        <v>125057</v>
      </c>
      <c r="I16" s="59">
        <v>1221092826</v>
      </c>
      <c r="J16" s="61">
        <v>42648</v>
      </c>
      <c r="K16" s="106">
        <v>91503</v>
      </c>
      <c r="L16" s="62">
        <v>2700</v>
      </c>
      <c r="M16" s="59" t="s">
        <v>170</v>
      </c>
      <c r="N16" s="59" t="s">
        <v>65</v>
      </c>
      <c r="O16" s="64">
        <v>0</v>
      </c>
      <c r="P16" s="2" t="s">
        <v>185</v>
      </c>
      <c r="Q16" s="2" t="s">
        <v>185</v>
      </c>
      <c r="R16" s="62">
        <v>0</v>
      </c>
      <c r="S16" s="59" t="s">
        <v>185</v>
      </c>
      <c r="T16" s="59" t="s">
        <v>147</v>
      </c>
      <c r="U16" s="62">
        <v>88803</v>
      </c>
      <c r="V16" s="62">
        <v>0</v>
      </c>
      <c r="W16" s="62">
        <v>0</v>
      </c>
      <c r="X16" s="62">
        <v>0</v>
      </c>
      <c r="Y16" s="62">
        <v>88803</v>
      </c>
      <c r="Z16" s="62">
        <v>0</v>
      </c>
      <c r="AA16" s="59">
        <v>0</v>
      </c>
      <c r="AB16" s="59">
        <v>2200435749</v>
      </c>
      <c r="AC16" s="59">
        <v>42835</v>
      </c>
      <c r="AD16" s="59">
        <v>240950</v>
      </c>
      <c r="AE16" s="59">
        <v>0</v>
      </c>
      <c r="AF16" s="2">
        <v>-88803</v>
      </c>
      <c r="AG16" s="2">
        <v>22004357</v>
      </c>
      <c r="AH16" s="2" t="s">
        <v>91</v>
      </c>
      <c r="AI16" s="4">
        <v>240950</v>
      </c>
      <c r="AJ16" s="59">
        <v>162787305702349</v>
      </c>
      <c r="AK16" s="59"/>
      <c r="AL16" s="62">
        <v>0</v>
      </c>
      <c r="AM16" s="62">
        <v>0</v>
      </c>
      <c r="AN16" s="59"/>
      <c r="AO16" s="61">
        <v>42678</v>
      </c>
      <c r="AP16" s="59"/>
      <c r="AQ16" s="59">
        <v>2</v>
      </c>
      <c r="AR16" s="59"/>
      <c r="AS16" s="59" t="s">
        <v>141</v>
      </c>
      <c r="AT16" s="59">
        <v>1</v>
      </c>
      <c r="AU16" s="59">
        <v>20161130</v>
      </c>
      <c r="AV16" s="59">
        <v>20161115</v>
      </c>
      <c r="AW16" s="62">
        <v>88803</v>
      </c>
      <c r="AX16" s="62">
        <v>0</v>
      </c>
      <c r="AY16" s="59"/>
      <c r="AZ16" s="63"/>
    </row>
    <row r="17" spans="1:52" x14ac:dyDescent="0.2">
      <c r="A17" s="59">
        <v>900145588</v>
      </c>
      <c r="B17" s="59" t="s">
        <v>82</v>
      </c>
      <c r="C17" s="59" t="s">
        <v>83</v>
      </c>
      <c r="D17" s="59">
        <v>128085</v>
      </c>
      <c r="E17" s="59" t="s">
        <v>173</v>
      </c>
      <c r="F17" s="59" t="s">
        <v>174</v>
      </c>
      <c r="G17" s="59" t="s">
        <v>83</v>
      </c>
      <c r="H17" s="59">
        <v>128085</v>
      </c>
      <c r="I17" s="59">
        <v>1221092827</v>
      </c>
      <c r="J17" s="61">
        <v>42668</v>
      </c>
      <c r="K17" s="106">
        <v>154847</v>
      </c>
      <c r="L17" s="62">
        <v>2700</v>
      </c>
      <c r="M17" s="59" t="s">
        <v>170</v>
      </c>
      <c r="N17" s="59" t="s">
        <v>65</v>
      </c>
      <c r="O17" s="64">
        <v>0</v>
      </c>
      <c r="P17" s="2" t="s">
        <v>185</v>
      </c>
      <c r="Q17" s="2" t="s">
        <v>185</v>
      </c>
      <c r="R17" s="62">
        <v>0</v>
      </c>
      <c r="S17" s="59" t="s">
        <v>185</v>
      </c>
      <c r="T17" s="59" t="s">
        <v>147</v>
      </c>
      <c r="U17" s="62">
        <v>152147</v>
      </c>
      <c r="V17" s="62">
        <v>0</v>
      </c>
      <c r="W17" s="62">
        <v>0</v>
      </c>
      <c r="X17" s="62">
        <v>0</v>
      </c>
      <c r="Y17" s="62">
        <v>152147</v>
      </c>
      <c r="Z17" s="62">
        <v>0</v>
      </c>
      <c r="AA17" s="59">
        <v>0</v>
      </c>
      <c r="AB17" s="59">
        <v>2200435749</v>
      </c>
      <c r="AC17" s="59">
        <v>42835</v>
      </c>
      <c r="AD17" s="59">
        <v>240950</v>
      </c>
      <c r="AE17" s="59">
        <v>0</v>
      </c>
      <c r="AF17" s="2">
        <v>-152147</v>
      </c>
      <c r="AG17" s="2">
        <v>22004357</v>
      </c>
      <c r="AH17" s="2" t="s">
        <v>91</v>
      </c>
      <c r="AI17" s="4">
        <v>240950</v>
      </c>
      <c r="AJ17" s="59">
        <v>162997305240069</v>
      </c>
      <c r="AK17" s="59"/>
      <c r="AL17" s="62">
        <v>0</v>
      </c>
      <c r="AM17" s="62">
        <v>0</v>
      </c>
      <c r="AN17" s="59"/>
      <c r="AO17" s="61">
        <v>42698</v>
      </c>
      <c r="AP17" s="59"/>
      <c r="AQ17" s="59">
        <v>2</v>
      </c>
      <c r="AR17" s="59"/>
      <c r="AS17" s="59" t="s">
        <v>141</v>
      </c>
      <c r="AT17" s="59">
        <v>1</v>
      </c>
      <c r="AU17" s="59">
        <v>20161130</v>
      </c>
      <c r="AV17" s="59">
        <v>20161115</v>
      </c>
      <c r="AW17" s="62">
        <v>152147</v>
      </c>
      <c r="AX17" s="62">
        <v>0</v>
      </c>
      <c r="AY17" s="59"/>
      <c r="AZ17" s="63"/>
    </row>
    <row r="18" spans="1:52" x14ac:dyDescent="0.2">
      <c r="A18" s="59">
        <v>900145588</v>
      </c>
      <c r="B18" s="59" t="s">
        <v>82</v>
      </c>
      <c r="C18" s="59" t="s">
        <v>83</v>
      </c>
      <c r="D18" s="59">
        <v>130183</v>
      </c>
      <c r="E18" s="59" t="s">
        <v>175</v>
      </c>
      <c r="F18" s="59" t="s">
        <v>176</v>
      </c>
      <c r="G18" s="59" t="s">
        <v>83</v>
      </c>
      <c r="H18" s="59">
        <v>130183</v>
      </c>
      <c r="I18" s="59">
        <v>1221105641</v>
      </c>
      <c r="J18" s="61">
        <v>42684</v>
      </c>
      <c r="K18" s="106">
        <v>124747</v>
      </c>
      <c r="L18" s="62">
        <v>2700</v>
      </c>
      <c r="M18" s="59" t="s">
        <v>170</v>
      </c>
      <c r="N18" s="59" t="s">
        <v>65</v>
      </c>
      <c r="O18" s="64">
        <v>0</v>
      </c>
      <c r="P18" s="2" t="s">
        <v>185</v>
      </c>
      <c r="Q18" s="2" t="s">
        <v>185</v>
      </c>
      <c r="R18" s="62">
        <v>0</v>
      </c>
      <c r="S18" s="59" t="s">
        <v>185</v>
      </c>
      <c r="T18" s="59" t="s">
        <v>147</v>
      </c>
      <c r="U18" s="62">
        <v>122047</v>
      </c>
      <c r="V18" s="62">
        <v>0</v>
      </c>
      <c r="W18" s="62">
        <v>0</v>
      </c>
      <c r="X18" s="62">
        <v>0</v>
      </c>
      <c r="Y18" s="62">
        <v>122047</v>
      </c>
      <c r="Z18" s="62">
        <v>0</v>
      </c>
      <c r="AA18" s="59">
        <v>0</v>
      </c>
      <c r="AB18" s="59">
        <v>2200440264</v>
      </c>
      <c r="AC18" s="59">
        <v>42853</v>
      </c>
      <c r="AD18" s="59">
        <v>1091675</v>
      </c>
      <c r="AE18" s="59">
        <v>0</v>
      </c>
      <c r="AF18" s="2">
        <v>-122047</v>
      </c>
      <c r="AG18" s="2">
        <v>22004402</v>
      </c>
      <c r="AH18" s="2" t="s">
        <v>187</v>
      </c>
      <c r="AI18" s="4">
        <v>1091675</v>
      </c>
      <c r="AJ18" s="59">
        <v>163147305818933</v>
      </c>
      <c r="AK18" s="59"/>
      <c r="AL18" s="62">
        <v>0</v>
      </c>
      <c r="AM18" s="62">
        <v>0</v>
      </c>
      <c r="AN18" s="59"/>
      <c r="AO18" s="61">
        <v>42714</v>
      </c>
      <c r="AP18" s="59"/>
      <c r="AQ18" s="59">
        <v>2</v>
      </c>
      <c r="AR18" s="59"/>
      <c r="AS18" s="59" t="s">
        <v>141</v>
      </c>
      <c r="AT18" s="59">
        <v>1</v>
      </c>
      <c r="AU18" s="59">
        <v>20161230</v>
      </c>
      <c r="AV18" s="59">
        <v>20161216</v>
      </c>
      <c r="AW18" s="62">
        <v>122047</v>
      </c>
      <c r="AX18" s="62">
        <v>0</v>
      </c>
      <c r="AY18" s="59"/>
      <c r="AZ18" s="63"/>
    </row>
    <row r="19" spans="1:52" x14ac:dyDescent="0.2">
      <c r="A19" s="59">
        <v>900145588</v>
      </c>
      <c r="B19" s="59" t="s">
        <v>82</v>
      </c>
      <c r="C19" s="59" t="s">
        <v>83</v>
      </c>
      <c r="D19" s="59">
        <v>134180</v>
      </c>
      <c r="E19" s="59" t="s">
        <v>177</v>
      </c>
      <c r="F19" s="59" t="s">
        <v>178</v>
      </c>
      <c r="G19" s="59" t="s">
        <v>83</v>
      </c>
      <c r="H19" s="59">
        <v>134180</v>
      </c>
      <c r="I19" s="59">
        <v>1221111374</v>
      </c>
      <c r="J19" s="61">
        <v>42705</v>
      </c>
      <c r="K19" s="106">
        <v>85153</v>
      </c>
      <c r="L19" s="62">
        <v>2700</v>
      </c>
      <c r="M19" s="59" t="s">
        <v>170</v>
      </c>
      <c r="N19" s="59" t="s">
        <v>65</v>
      </c>
      <c r="O19" s="64">
        <v>0</v>
      </c>
      <c r="P19" s="2" t="s">
        <v>185</v>
      </c>
      <c r="Q19" s="2" t="s">
        <v>185</v>
      </c>
      <c r="R19" s="62">
        <v>0</v>
      </c>
      <c r="S19" s="59" t="s">
        <v>185</v>
      </c>
      <c r="T19" s="59" t="s">
        <v>147</v>
      </c>
      <c r="U19" s="62">
        <v>82453</v>
      </c>
      <c r="V19" s="62">
        <v>0</v>
      </c>
      <c r="W19" s="62">
        <v>0</v>
      </c>
      <c r="X19" s="62">
        <v>0</v>
      </c>
      <c r="Y19" s="62">
        <v>82453</v>
      </c>
      <c r="Z19" s="62">
        <v>0</v>
      </c>
      <c r="AA19" s="59">
        <v>0</v>
      </c>
      <c r="AB19" s="59">
        <v>2200440264</v>
      </c>
      <c r="AC19" s="59">
        <v>42853</v>
      </c>
      <c r="AD19" s="59">
        <v>1091675</v>
      </c>
      <c r="AE19" s="59">
        <v>0</v>
      </c>
      <c r="AF19" s="2">
        <v>-82453</v>
      </c>
      <c r="AG19" s="2">
        <v>22004402</v>
      </c>
      <c r="AH19" s="2" t="s">
        <v>187</v>
      </c>
      <c r="AI19" s="4">
        <v>1091675</v>
      </c>
      <c r="AJ19" s="59">
        <v>163367305229256</v>
      </c>
      <c r="AK19" s="59"/>
      <c r="AL19" s="62">
        <v>0</v>
      </c>
      <c r="AM19" s="62">
        <v>0</v>
      </c>
      <c r="AN19" s="59"/>
      <c r="AO19" s="61">
        <v>42735</v>
      </c>
      <c r="AP19" s="59"/>
      <c r="AQ19" s="59">
        <v>2</v>
      </c>
      <c r="AR19" s="59"/>
      <c r="AS19" s="59" t="s">
        <v>141</v>
      </c>
      <c r="AT19" s="59">
        <v>1</v>
      </c>
      <c r="AU19" s="59">
        <v>20170130</v>
      </c>
      <c r="AV19" s="59">
        <v>20170116</v>
      </c>
      <c r="AW19" s="62">
        <v>82453</v>
      </c>
      <c r="AX19" s="62">
        <v>0</v>
      </c>
      <c r="AY19" s="59"/>
      <c r="AZ19" s="63"/>
    </row>
    <row r="20" spans="1:52" x14ac:dyDescent="0.2">
      <c r="A20" s="59">
        <v>900145588</v>
      </c>
      <c r="B20" s="59" t="s">
        <v>82</v>
      </c>
      <c r="C20" s="59" t="s">
        <v>84</v>
      </c>
      <c r="D20" s="59">
        <v>748</v>
      </c>
      <c r="E20" s="59" t="s">
        <v>179</v>
      </c>
      <c r="F20" s="59" t="s">
        <v>86</v>
      </c>
      <c r="G20" s="59" t="s">
        <v>84</v>
      </c>
      <c r="H20" s="59">
        <v>748</v>
      </c>
      <c r="I20" s="59" t="s">
        <v>138</v>
      </c>
      <c r="J20" s="61">
        <v>44210</v>
      </c>
      <c r="K20" s="106">
        <v>35007</v>
      </c>
      <c r="L20" s="62">
        <v>35007</v>
      </c>
      <c r="M20" s="59" t="s">
        <v>180</v>
      </c>
      <c r="N20" s="59" t="s">
        <v>66</v>
      </c>
      <c r="O20" s="64">
        <v>0</v>
      </c>
      <c r="P20" s="2" t="s">
        <v>185</v>
      </c>
      <c r="Q20" s="2" t="s">
        <v>185</v>
      </c>
      <c r="R20" s="62">
        <v>35007</v>
      </c>
      <c r="S20" s="59" t="s">
        <v>81</v>
      </c>
      <c r="T20" s="59" t="s">
        <v>147</v>
      </c>
      <c r="U20" s="62">
        <v>35007</v>
      </c>
      <c r="V20" s="62">
        <v>0</v>
      </c>
      <c r="W20" s="62">
        <v>0</v>
      </c>
      <c r="X20" s="62">
        <v>0</v>
      </c>
      <c r="Y20" s="62">
        <v>0</v>
      </c>
      <c r="Z20" s="62">
        <v>35007</v>
      </c>
      <c r="AA20" s="59"/>
      <c r="AB20" s="59"/>
      <c r="AC20" s="59"/>
      <c r="AD20" s="59">
        <v>0</v>
      </c>
      <c r="AE20" s="59">
        <v>0</v>
      </c>
      <c r="AF20" s="2" t="e">
        <v>#N/A</v>
      </c>
      <c r="AG20" s="2" t="e">
        <v>#N/A</v>
      </c>
      <c r="AH20" s="2" t="e">
        <v>#N/A</v>
      </c>
      <c r="AI20" s="4" t="e">
        <v>#N/A</v>
      </c>
      <c r="AJ20" s="59"/>
      <c r="AK20" s="59"/>
      <c r="AL20" s="62">
        <v>0</v>
      </c>
      <c r="AM20" s="62">
        <v>35007</v>
      </c>
      <c r="AN20" s="59" t="s">
        <v>181</v>
      </c>
      <c r="AO20" s="61">
        <v>44227</v>
      </c>
      <c r="AP20" s="59"/>
      <c r="AQ20" s="59">
        <v>9</v>
      </c>
      <c r="AR20" s="59"/>
      <c r="AS20" s="59" t="s">
        <v>141</v>
      </c>
      <c r="AT20" s="59">
        <v>1</v>
      </c>
      <c r="AU20" s="59">
        <v>21001231</v>
      </c>
      <c r="AV20" s="59">
        <v>20210216</v>
      </c>
      <c r="AW20" s="62">
        <v>35007</v>
      </c>
      <c r="AX20" s="62">
        <v>0</v>
      </c>
      <c r="AY20" s="59"/>
      <c r="AZ20" s="63"/>
    </row>
    <row r="21" spans="1:52" x14ac:dyDescent="0.2">
      <c r="A21" s="59">
        <v>900145588</v>
      </c>
      <c r="B21" s="59" t="s">
        <v>82</v>
      </c>
      <c r="C21" s="59" t="s">
        <v>130</v>
      </c>
      <c r="D21" s="59">
        <v>349626</v>
      </c>
      <c r="E21" s="59" t="s">
        <v>182</v>
      </c>
      <c r="F21" s="59" t="s">
        <v>183</v>
      </c>
      <c r="G21" s="59" t="s">
        <v>83</v>
      </c>
      <c r="H21" s="59">
        <v>349626</v>
      </c>
      <c r="I21" s="59" t="s">
        <v>138</v>
      </c>
      <c r="J21" s="61">
        <v>44119</v>
      </c>
      <c r="K21" s="106">
        <v>42482</v>
      </c>
      <c r="L21" s="62">
        <v>42482</v>
      </c>
      <c r="M21" s="59" t="s">
        <v>180</v>
      </c>
      <c r="N21" s="59" t="s">
        <v>66</v>
      </c>
      <c r="O21" s="64">
        <v>0</v>
      </c>
      <c r="P21" s="2" t="s">
        <v>185</v>
      </c>
      <c r="Q21" s="2" t="s">
        <v>185</v>
      </c>
      <c r="R21" s="62">
        <v>0</v>
      </c>
      <c r="S21" s="59" t="s">
        <v>185</v>
      </c>
      <c r="T21" s="59" t="s">
        <v>147</v>
      </c>
      <c r="U21" s="62">
        <v>42482</v>
      </c>
      <c r="V21" s="62">
        <v>0</v>
      </c>
      <c r="W21" s="62">
        <v>0</v>
      </c>
      <c r="X21" s="62">
        <v>0</v>
      </c>
      <c r="Y21" s="62">
        <v>0</v>
      </c>
      <c r="Z21" s="62">
        <v>42482</v>
      </c>
      <c r="AA21" s="59"/>
      <c r="AB21" s="59"/>
      <c r="AC21" s="59"/>
      <c r="AD21" s="59">
        <v>0</v>
      </c>
      <c r="AE21" s="59">
        <v>0</v>
      </c>
      <c r="AF21" s="2" t="e">
        <v>#N/A</v>
      </c>
      <c r="AG21" s="2" t="e">
        <v>#N/A</v>
      </c>
      <c r="AH21" s="2" t="e">
        <v>#N/A</v>
      </c>
      <c r="AI21" s="4" t="e">
        <v>#N/A</v>
      </c>
      <c r="AJ21" s="59"/>
      <c r="AK21" s="59"/>
      <c r="AL21" s="62">
        <v>0</v>
      </c>
      <c r="AM21" s="62">
        <v>42482</v>
      </c>
      <c r="AN21" s="59" t="s">
        <v>184</v>
      </c>
      <c r="AO21" s="61">
        <v>44135</v>
      </c>
      <c r="AP21" s="59"/>
      <c r="AQ21" s="59">
        <v>9</v>
      </c>
      <c r="AR21" s="59"/>
      <c r="AS21" s="59" t="s">
        <v>141</v>
      </c>
      <c r="AT21" s="59">
        <v>1</v>
      </c>
      <c r="AU21" s="59">
        <v>21001231</v>
      </c>
      <c r="AV21" s="59">
        <v>20201118</v>
      </c>
      <c r="AW21" s="62">
        <v>42482</v>
      </c>
      <c r="AX21" s="62">
        <v>0</v>
      </c>
      <c r="AY21" s="59"/>
      <c r="AZ21" s="63"/>
    </row>
    <row r="26" spans="1:52" x14ac:dyDescent="0.2">
      <c r="G26" s="107"/>
      <c r="I26" s="62"/>
    </row>
    <row r="27" spans="1:52" x14ac:dyDescent="0.2">
      <c r="G27" s="107"/>
      <c r="I27" s="62"/>
    </row>
    <row r="28" spans="1:52" x14ac:dyDescent="0.2">
      <c r="G28" s="107"/>
      <c r="I28" s="62"/>
    </row>
    <row r="29" spans="1:52" x14ac:dyDescent="0.2">
      <c r="G29" s="107"/>
      <c r="I29" s="62"/>
    </row>
    <row r="30" spans="1:52" x14ac:dyDescent="0.2">
      <c r="G30" s="107"/>
      <c r="I30" s="62"/>
    </row>
  </sheetData>
  <autoFilter ref="A2:AZ21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J39"/>
  <sheetViews>
    <sheetView showGridLines="0" tabSelected="1" topLeftCell="A4" zoomScaleNormal="100" zoomScaleSheetLayoutView="100" workbookViewId="0">
      <selection activeCell="L18" sqref="L18"/>
    </sheetView>
  </sheetViews>
  <sheetFormatPr baseColWidth="10" defaultRowHeight="12.75" x14ac:dyDescent="0.2"/>
  <cols>
    <col min="1" max="1" width="4.42578125" style="15" customWidth="1"/>
    <col min="2" max="2" width="11.42578125" style="15"/>
    <col min="3" max="3" width="18.7109375" style="15" customWidth="1"/>
    <col min="4" max="4" width="21.5703125" style="15" bestFit="1" customWidth="1"/>
    <col min="5" max="8" width="11.42578125" style="15"/>
    <col min="9" max="9" width="22.5703125" style="15" customWidth="1"/>
    <col min="10" max="10" width="14" style="15" customWidth="1"/>
    <col min="11" max="11" width="1.7109375" style="15" customWidth="1"/>
    <col min="12" max="12" width="29.28515625" style="15" customWidth="1"/>
    <col min="13" max="13" width="11.42578125" style="15"/>
    <col min="14" max="14" width="14.42578125" style="15" bestFit="1" customWidth="1"/>
    <col min="15" max="15" width="12.85546875" style="15" bestFit="1" customWidth="1"/>
    <col min="16" max="222" width="11.42578125" style="15"/>
    <col min="223" max="223" width="4.42578125" style="15" customWidth="1"/>
    <col min="224" max="224" width="11.42578125" style="15"/>
    <col min="225" max="225" width="17.5703125" style="15" customWidth="1"/>
    <col min="226" max="226" width="11.5703125" style="15" customWidth="1"/>
    <col min="227" max="230" width="11.42578125" style="15"/>
    <col min="231" max="231" width="22.5703125" style="15" customWidth="1"/>
    <col min="232" max="232" width="14" style="15" customWidth="1"/>
    <col min="233" max="233" width="1.7109375" style="15" customWidth="1"/>
    <col min="234" max="478" width="11.42578125" style="15"/>
    <col min="479" max="479" width="4.42578125" style="15" customWidth="1"/>
    <col min="480" max="480" width="11.42578125" style="15"/>
    <col min="481" max="481" width="17.5703125" style="15" customWidth="1"/>
    <col min="482" max="482" width="11.5703125" style="15" customWidth="1"/>
    <col min="483" max="486" width="11.42578125" style="15"/>
    <col min="487" max="487" width="22.5703125" style="15" customWidth="1"/>
    <col min="488" max="488" width="14" style="15" customWidth="1"/>
    <col min="489" max="489" width="1.7109375" style="15" customWidth="1"/>
    <col min="490" max="734" width="11.42578125" style="15"/>
    <col min="735" max="735" width="4.42578125" style="15" customWidth="1"/>
    <col min="736" max="736" width="11.42578125" style="15"/>
    <col min="737" max="737" width="17.5703125" style="15" customWidth="1"/>
    <col min="738" max="738" width="11.5703125" style="15" customWidth="1"/>
    <col min="739" max="742" width="11.42578125" style="15"/>
    <col min="743" max="743" width="22.5703125" style="15" customWidth="1"/>
    <col min="744" max="744" width="14" style="15" customWidth="1"/>
    <col min="745" max="745" width="1.7109375" style="15" customWidth="1"/>
    <col min="746" max="990" width="11.42578125" style="15"/>
    <col min="991" max="991" width="4.42578125" style="15" customWidth="1"/>
    <col min="992" max="992" width="11.42578125" style="15"/>
    <col min="993" max="993" width="17.5703125" style="15" customWidth="1"/>
    <col min="994" max="994" width="11.5703125" style="15" customWidth="1"/>
    <col min="995" max="998" width="11.42578125" style="15"/>
    <col min="999" max="999" width="22.5703125" style="15" customWidth="1"/>
    <col min="1000" max="1000" width="14" style="15" customWidth="1"/>
    <col min="1001" max="1001" width="1.7109375" style="15" customWidth="1"/>
    <col min="1002" max="1246" width="11.42578125" style="15"/>
    <col min="1247" max="1247" width="4.42578125" style="15" customWidth="1"/>
    <col min="1248" max="1248" width="11.42578125" style="15"/>
    <col min="1249" max="1249" width="17.5703125" style="15" customWidth="1"/>
    <col min="1250" max="1250" width="11.5703125" style="15" customWidth="1"/>
    <col min="1251" max="1254" width="11.42578125" style="15"/>
    <col min="1255" max="1255" width="22.5703125" style="15" customWidth="1"/>
    <col min="1256" max="1256" width="14" style="15" customWidth="1"/>
    <col min="1257" max="1257" width="1.7109375" style="15" customWidth="1"/>
    <col min="1258" max="1502" width="11.42578125" style="15"/>
    <col min="1503" max="1503" width="4.42578125" style="15" customWidth="1"/>
    <col min="1504" max="1504" width="11.42578125" style="15"/>
    <col min="1505" max="1505" width="17.5703125" style="15" customWidth="1"/>
    <col min="1506" max="1506" width="11.5703125" style="15" customWidth="1"/>
    <col min="1507" max="1510" width="11.42578125" style="15"/>
    <col min="1511" max="1511" width="22.5703125" style="15" customWidth="1"/>
    <col min="1512" max="1512" width="14" style="15" customWidth="1"/>
    <col min="1513" max="1513" width="1.7109375" style="15" customWidth="1"/>
    <col min="1514" max="1758" width="11.42578125" style="15"/>
    <col min="1759" max="1759" width="4.42578125" style="15" customWidth="1"/>
    <col min="1760" max="1760" width="11.42578125" style="15"/>
    <col min="1761" max="1761" width="17.5703125" style="15" customWidth="1"/>
    <col min="1762" max="1762" width="11.5703125" style="15" customWidth="1"/>
    <col min="1763" max="1766" width="11.42578125" style="15"/>
    <col min="1767" max="1767" width="22.5703125" style="15" customWidth="1"/>
    <col min="1768" max="1768" width="14" style="15" customWidth="1"/>
    <col min="1769" max="1769" width="1.7109375" style="15" customWidth="1"/>
    <col min="1770" max="2014" width="11.42578125" style="15"/>
    <col min="2015" max="2015" width="4.42578125" style="15" customWidth="1"/>
    <col min="2016" max="2016" width="11.42578125" style="15"/>
    <col min="2017" max="2017" width="17.5703125" style="15" customWidth="1"/>
    <col min="2018" max="2018" width="11.5703125" style="15" customWidth="1"/>
    <col min="2019" max="2022" width="11.42578125" style="15"/>
    <col min="2023" max="2023" width="22.5703125" style="15" customWidth="1"/>
    <col min="2024" max="2024" width="14" style="15" customWidth="1"/>
    <col min="2025" max="2025" width="1.7109375" style="15" customWidth="1"/>
    <col min="2026" max="2270" width="11.42578125" style="15"/>
    <col min="2271" max="2271" width="4.42578125" style="15" customWidth="1"/>
    <col min="2272" max="2272" width="11.42578125" style="15"/>
    <col min="2273" max="2273" width="17.5703125" style="15" customWidth="1"/>
    <col min="2274" max="2274" width="11.5703125" style="15" customWidth="1"/>
    <col min="2275" max="2278" width="11.42578125" style="15"/>
    <col min="2279" max="2279" width="22.5703125" style="15" customWidth="1"/>
    <col min="2280" max="2280" width="14" style="15" customWidth="1"/>
    <col min="2281" max="2281" width="1.7109375" style="15" customWidth="1"/>
    <col min="2282" max="2526" width="11.42578125" style="15"/>
    <col min="2527" max="2527" width="4.42578125" style="15" customWidth="1"/>
    <col min="2528" max="2528" width="11.42578125" style="15"/>
    <col min="2529" max="2529" width="17.5703125" style="15" customWidth="1"/>
    <col min="2530" max="2530" width="11.5703125" style="15" customWidth="1"/>
    <col min="2531" max="2534" width="11.42578125" style="15"/>
    <col min="2535" max="2535" width="22.5703125" style="15" customWidth="1"/>
    <col min="2536" max="2536" width="14" style="15" customWidth="1"/>
    <col min="2537" max="2537" width="1.7109375" style="15" customWidth="1"/>
    <col min="2538" max="2782" width="11.42578125" style="15"/>
    <col min="2783" max="2783" width="4.42578125" style="15" customWidth="1"/>
    <col min="2784" max="2784" width="11.42578125" style="15"/>
    <col min="2785" max="2785" width="17.5703125" style="15" customWidth="1"/>
    <col min="2786" max="2786" width="11.5703125" style="15" customWidth="1"/>
    <col min="2787" max="2790" width="11.42578125" style="15"/>
    <col min="2791" max="2791" width="22.5703125" style="15" customWidth="1"/>
    <col min="2792" max="2792" width="14" style="15" customWidth="1"/>
    <col min="2793" max="2793" width="1.7109375" style="15" customWidth="1"/>
    <col min="2794" max="3038" width="11.42578125" style="15"/>
    <col min="3039" max="3039" width="4.42578125" style="15" customWidth="1"/>
    <col min="3040" max="3040" width="11.42578125" style="15"/>
    <col min="3041" max="3041" width="17.5703125" style="15" customWidth="1"/>
    <col min="3042" max="3042" width="11.5703125" style="15" customWidth="1"/>
    <col min="3043" max="3046" width="11.42578125" style="15"/>
    <col min="3047" max="3047" width="22.5703125" style="15" customWidth="1"/>
    <col min="3048" max="3048" width="14" style="15" customWidth="1"/>
    <col min="3049" max="3049" width="1.7109375" style="15" customWidth="1"/>
    <col min="3050" max="3294" width="11.42578125" style="15"/>
    <col min="3295" max="3295" width="4.42578125" style="15" customWidth="1"/>
    <col min="3296" max="3296" width="11.42578125" style="15"/>
    <col min="3297" max="3297" width="17.5703125" style="15" customWidth="1"/>
    <col min="3298" max="3298" width="11.5703125" style="15" customWidth="1"/>
    <col min="3299" max="3302" width="11.42578125" style="15"/>
    <col min="3303" max="3303" width="22.5703125" style="15" customWidth="1"/>
    <col min="3304" max="3304" width="14" style="15" customWidth="1"/>
    <col min="3305" max="3305" width="1.7109375" style="15" customWidth="1"/>
    <col min="3306" max="3550" width="11.42578125" style="15"/>
    <col min="3551" max="3551" width="4.42578125" style="15" customWidth="1"/>
    <col min="3552" max="3552" width="11.42578125" style="15"/>
    <col min="3553" max="3553" width="17.5703125" style="15" customWidth="1"/>
    <col min="3554" max="3554" width="11.5703125" style="15" customWidth="1"/>
    <col min="3555" max="3558" width="11.42578125" style="15"/>
    <col min="3559" max="3559" width="22.5703125" style="15" customWidth="1"/>
    <col min="3560" max="3560" width="14" style="15" customWidth="1"/>
    <col min="3561" max="3561" width="1.7109375" style="15" customWidth="1"/>
    <col min="3562" max="3806" width="11.42578125" style="15"/>
    <col min="3807" max="3807" width="4.42578125" style="15" customWidth="1"/>
    <col min="3808" max="3808" width="11.42578125" style="15"/>
    <col min="3809" max="3809" width="17.5703125" style="15" customWidth="1"/>
    <col min="3810" max="3810" width="11.5703125" style="15" customWidth="1"/>
    <col min="3811" max="3814" width="11.42578125" style="15"/>
    <col min="3815" max="3815" width="22.5703125" style="15" customWidth="1"/>
    <col min="3816" max="3816" width="14" style="15" customWidth="1"/>
    <col min="3817" max="3817" width="1.7109375" style="15" customWidth="1"/>
    <col min="3818" max="4062" width="11.42578125" style="15"/>
    <col min="4063" max="4063" width="4.42578125" style="15" customWidth="1"/>
    <col min="4064" max="4064" width="11.42578125" style="15"/>
    <col min="4065" max="4065" width="17.5703125" style="15" customWidth="1"/>
    <col min="4066" max="4066" width="11.5703125" style="15" customWidth="1"/>
    <col min="4067" max="4070" width="11.42578125" style="15"/>
    <col min="4071" max="4071" width="22.5703125" style="15" customWidth="1"/>
    <col min="4072" max="4072" width="14" style="15" customWidth="1"/>
    <col min="4073" max="4073" width="1.7109375" style="15" customWidth="1"/>
    <col min="4074" max="4318" width="11.42578125" style="15"/>
    <col min="4319" max="4319" width="4.42578125" style="15" customWidth="1"/>
    <col min="4320" max="4320" width="11.42578125" style="15"/>
    <col min="4321" max="4321" width="17.5703125" style="15" customWidth="1"/>
    <col min="4322" max="4322" width="11.5703125" style="15" customWidth="1"/>
    <col min="4323" max="4326" width="11.42578125" style="15"/>
    <col min="4327" max="4327" width="22.5703125" style="15" customWidth="1"/>
    <col min="4328" max="4328" width="14" style="15" customWidth="1"/>
    <col min="4329" max="4329" width="1.7109375" style="15" customWidth="1"/>
    <col min="4330" max="4574" width="11.42578125" style="15"/>
    <col min="4575" max="4575" width="4.42578125" style="15" customWidth="1"/>
    <col min="4576" max="4576" width="11.42578125" style="15"/>
    <col min="4577" max="4577" width="17.5703125" style="15" customWidth="1"/>
    <col min="4578" max="4578" width="11.5703125" style="15" customWidth="1"/>
    <col min="4579" max="4582" width="11.42578125" style="15"/>
    <col min="4583" max="4583" width="22.5703125" style="15" customWidth="1"/>
    <col min="4584" max="4584" width="14" style="15" customWidth="1"/>
    <col min="4585" max="4585" width="1.7109375" style="15" customWidth="1"/>
    <col min="4586" max="4830" width="11.42578125" style="15"/>
    <col min="4831" max="4831" width="4.42578125" style="15" customWidth="1"/>
    <col min="4832" max="4832" width="11.42578125" style="15"/>
    <col min="4833" max="4833" width="17.5703125" style="15" customWidth="1"/>
    <col min="4834" max="4834" width="11.5703125" style="15" customWidth="1"/>
    <col min="4835" max="4838" width="11.42578125" style="15"/>
    <col min="4839" max="4839" width="22.5703125" style="15" customWidth="1"/>
    <col min="4840" max="4840" width="14" style="15" customWidth="1"/>
    <col min="4841" max="4841" width="1.7109375" style="15" customWidth="1"/>
    <col min="4842" max="5086" width="11.42578125" style="15"/>
    <col min="5087" max="5087" width="4.42578125" style="15" customWidth="1"/>
    <col min="5088" max="5088" width="11.42578125" style="15"/>
    <col min="5089" max="5089" width="17.5703125" style="15" customWidth="1"/>
    <col min="5090" max="5090" width="11.5703125" style="15" customWidth="1"/>
    <col min="5091" max="5094" width="11.42578125" style="15"/>
    <col min="5095" max="5095" width="22.5703125" style="15" customWidth="1"/>
    <col min="5096" max="5096" width="14" style="15" customWidth="1"/>
    <col min="5097" max="5097" width="1.7109375" style="15" customWidth="1"/>
    <col min="5098" max="5342" width="11.42578125" style="15"/>
    <col min="5343" max="5343" width="4.42578125" style="15" customWidth="1"/>
    <col min="5344" max="5344" width="11.42578125" style="15"/>
    <col min="5345" max="5345" width="17.5703125" style="15" customWidth="1"/>
    <col min="5346" max="5346" width="11.5703125" style="15" customWidth="1"/>
    <col min="5347" max="5350" width="11.42578125" style="15"/>
    <col min="5351" max="5351" width="22.5703125" style="15" customWidth="1"/>
    <col min="5352" max="5352" width="14" style="15" customWidth="1"/>
    <col min="5353" max="5353" width="1.7109375" style="15" customWidth="1"/>
    <col min="5354" max="5598" width="11.42578125" style="15"/>
    <col min="5599" max="5599" width="4.42578125" style="15" customWidth="1"/>
    <col min="5600" max="5600" width="11.42578125" style="15"/>
    <col min="5601" max="5601" width="17.5703125" style="15" customWidth="1"/>
    <col min="5602" max="5602" width="11.5703125" style="15" customWidth="1"/>
    <col min="5603" max="5606" width="11.42578125" style="15"/>
    <col min="5607" max="5607" width="22.5703125" style="15" customWidth="1"/>
    <col min="5608" max="5608" width="14" style="15" customWidth="1"/>
    <col min="5609" max="5609" width="1.7109375" style="15" customWidth="1"/>
    <col min="5610" max="5854" width="11.42578125" style="15"/>
    <col min="5855" max="5855" width="4.42578125" style="15" customWidth="1"/>
    <col min="5856" max="5856" width="11.42578125" style="15"/>
    <col min="5857" max="5857" width="17.5703125" style="15" customWidth="1"/>
    <col min="5858" max="5858" width="11.5703125" style="15" customWidth="1"/>
    <col min="5859" max="5862" width="11.42578125" style="15"/>
    <col min="5863" max="5863" width="22.5703125" style="15" customWidth="1"/>
    <col min="5864" max="5864" width="14" style="15" customWidth="1"/>
    <col min="5865" max="5865" width="1.7109375" style="15" customWidth="1"/>
    <col min="5866" max="6110" width="11.42578125" style="15"/>
    <col min="6111" max="6111" width="4.42578125" style="15" customWidth="1"/>
    <col min="6112" max="6112" width="11.42578125" style="15"/>
    <col min="6113" max="6113" width="17.5703125" style="15" customWidth="1"/>
    <col min="6114" max="6114" width="11.5703125" style="15" customWidth="1"/>
    <col min="6115" max="6118" width="11.42578125" style="15"/>
    <col min="6119" max="6119" width="22.5703125" style="15" customWidth="1"/>
    <col min="6120" max="6120" width="14" style="15" customWidth="1"/>
    <col min="6121" max="6121" width="1.7109375" style="15" customWidth="1"/>
    <col min="6122" max="6366" width="11.42578125" style="15"/>
    <col min="6367" max="6367" width="4.42578125" style="15" customWidth="1"/>
    <col min="6368" max="6368" width="11.42578125" style="15"/>
    <col min="6369" max="6369" width="17.5703125" style="15" customWidth="1"/>
    <col min="6370" max="6370" width="11.5703125" style="15" customWidth="1"/>
    <col min="6371" max="6374" width="11.42578125" style="15"/>
    <col min="6375" max="6375" width="22.5703125" style="15" customWidth="1"/>
    <col min="6376" max="6376" width="14" style="15" customWidth="1"/>
    <col min="6377" max="6377" width="1.7109375" style="15" customWidth="1"/>
    <col min="6378" max="6622" width="11.42578125" style="15"/>
    <col min="6623" max="6623" width="4.42578125" style="15" customWidth="1"/>
    <col min="6624" max="6624" width="11.42578125" style="15"/>
    <col min="6625" max="6625" width="17.5703125" style="15" customWidth="1"/>
    <col min="6626" max="6626" width="11.5703125" style="15" customWidth="1"/>
    <col min="6627" max="6630" width="11.42578125" style="15"/>
    <col min="6631" max="6631" width="22.5703125" style="15" customWidth="1"/>
    <col min="6632" max="6632" width="14" style="15" customWidth="1"/>
    <col min="6633" max="6633" width="1.7109375" style="15" customWidth="1"/>
    <col min="6634" max="6878" width="11.42578125" style="15"/>
    <col min="6879" max="6879" width="4.42578125" style="15" customWidth="1"/>
    <col min="6880" max="6880" width="11.42578125" style="15"/>
    <col min="6881" max="6881" width="17.5703125" style="15" customWidth="1"/>
    <col min="6882" max="6882" width="11.5703125" style="15" customWidth="1"/>
    <col min="6883" max="6886" width="11.42578125" style="15"/>
    <col min="6887" max="6887" width="22.5703125" style="15" customWidth="1"/>
    <col min="6888" max="6888" width="14" style="15" customWidth="1"/>
    <col min="6889" max="6889" width="1.7109375" style="15" customWidth="1"/>
    <col min="6890" max="7134" width="11.42578125" style="15"/>
    <col min="7135" max="7135" width="4.42578125" style="15" customWidth="1"/>
    <col min="7136" max="7136" width="11.42578125" style="15"/>
    <col min="7137" max="7137" width="17.5703125" style="15" customWidth="1"/>
    <col min="7138" max="7138" width="11.5703125" style="15" customWidth="1"/>
    <col min="7139" max="7142" width="11.42578125" style="15"/>
    <col min="7143" max="7143" width="22.5703125" style="15" customWidth="1"/>
    <col min="7144" max="7144" width="14" style="15" customWidth="1"/>
    <col min="7145" max="7145" width="1.7109375" style="15" customWidth="1"/>
    <col min="7146" max="7390" width="11.42578125" style="15"/>
    <col min="7391" max="7391" width="4.42578125" style="15" customWidth="1"/>
    <col min="7392" max="7392" width="11.42578125" style="15"/>
    <col min="7393" max="7393" width="17.5703125" style="15" customWidth="1"/>
    <col min="7394" max="7394" width="11.5703125" style="15" customWidth="1"/>
    <col min="7395" max="7398" width="11.42578125" style="15"/>
    <col min="7399" max="7399" width="22.5703125" style="15" customWidth="1"/>
    <col min="7400" max="7400" width="14" style="15" customWidth="1"/>
    <col min="7401" max="7401" width="1.7109375" style="15" customWidth="1"/>
    <col min="7402" max="7646" width="11.42578125" style="15"/>
    <col min="7647" max="7647" width="4.42578125" style="15" customWidth="1"/>
    <col min="7648" max="7648" width="11.42578125" style="15"/>
    <col min="7649" max="7649" width="17.5703125" style="15" customWidth="1"/>
    <col min="7650" max="7650" width="11.5703125" style="15" customWidth="1"/>
    <col min="7651" max="7654" width="11.42578125" style="15"/>
    <col min="7655" max="7655" width="22.5703125" style="15" customWidth="1"/>
    <col min="7656" max="7656" width="14" style="15" customWidth="1"/>
    <col min="7657" max="7657" width="1.7109375" style="15" customWidth="1"/>
    <col min="7658" max="7902" width="11.42578125" style="15"/>
    <col min="7903" max="7903" width="4.42578125" style="15" customWidth="1"/>
    <col min="7904" max="7904" width="11.42578125" style="15"/>
    <col min="7905" max="7905" width="17.5703125" style="15" customWidth="1"/>
    <col min="7906" max="7906" width="11.5703125" style="15" customWidth="1"/>
    <col min="7907" max="7910" width="11.42578125" style="15"/>
    <col min="7911" max="7911" width="22.5703125" style="15" customWidth="1"/>
    <col min="7912" max="7912" width="14" style="15" customWidth="1"/>
    <col min="7913" max="7913" width="1.7109375" style="15" customWidth="1"/>
    <col min="7914" max="8158" width="11.42578125" style="15"/>
    <col min="8159" max="8159" width="4.42578125" style="15" customWidth="1"/>
    <col min="8160" max="8160" width="11.42578125" style="15"/>
    <col min="8161" max="8161" width="17.5703125" style="15" customWidth="1"/>
    <col min="8162" max="8162" width="11.5703125" style="15" customWidth="1"/>
    <col min="8163" max="8166" width="11.42578125" style="15"/>
    <col min="8167" max="8167" width="22.5703125" style="15" customWidth="1"/>
    <col min="8168" max="8168" width="14" style="15" customWidth="1"/>
    <col min="8169" max="8169" width="1.7109375" style="15" customWidth="1"/>
    <col min="8170" max="8414" width="11.42578125" style="15"/>
    <col min="8415" max="8415" width="4.42578125" style="15" customWidth="1"/>
    <col min="8416" max="8416" width="11.42578125" style="15"/>
    <col min="8417" max="8417" width="17.5703125" style="15" customWidth="1"/>
    <col min="8418" max="8418" width="11.5703125" style="15" customWidth="1"/>
    <col min="8419" max="8422" width="11.42578125" style="15"/>
    <col min="8423" max="8423" width="22.5703125" style="15" customWidth="1"/>
    <col min="8424" max="8424" width="14" style="15" customWidth="1"/>
    <col min="8425" max="8425" width="1.7109375" style="15" customWidth="1"/>
    <col min="8426" max="8670" width="11.42578125" style="15"/>
    <col min="8671" max="8671" width="4.42578125" style="15" customWidth="1"/>
    <col min="8672" max="8672" width="11.42578125" style="15"/>
    <col min="8673" max="8673" width="17.5703125" style="15" customWidth="1"/>
    <col min="8674" max="8674" width="11.5703125" style="15" customWidth="1"/>
    <col min="8675" max="8678" width="11.42578125" style="15"/>
    <col min="8679" max="8679" width="22.5703125" style="15" customWidth="1"/>
    <col min="8680" max="8680" width="14" style="15" customWidth="1"/>
    <col min="8681" max="8681" width="1.7109375" style="15" customWidth="1"/>
    <col min="8682" max="8926" width="11.42578125" style="15"/>
    <col min="8927" max="8927" width="4.42578125" style="15" customWidth="1"/>
    <col min="8928" max="8928" width="11.42578125" style="15"/>
    <col min="8929" max="8929" width="17.5703125" style="15" customWidth="1"/>
    <col min="8930" max="8930" width="11.5703125" style="15" customWidth="1"/>
    <col min="8931" max="8934" width="11.42578125" style="15"/>
    <col min="8935" max="8935" width="22.5703125" style="15" customWidth="1"/>
    <col min="8936" max="8936" width="14" style="15" customWidth="1"/>
    <col min="8937" max="8937" width="1.7109375" style="15" customWidth="1"/>
    <col min="8938" max="9182" width="11.42578125" style="15"/>
    <col min="9183" max="9183" width="4.42578125" style="15" customWidth="1"/>
    <col min="9184" max="9184" width="11.42578125" style="15"/>
    <col min="9185" max="9185" width="17.5703125" style="15" customWidth="1"/>
    <col min="9186" max="9186" width="11.5703125" style="15" customWidth="1"/>
    <col min="9187" max="9190" width="11.42578125" style="15"/>
    <col min="9191" max="9191" width="22.5703125" style="15" customWidth="1"/>
    <col min="9192" max="9192" width="14" style="15" customWidth="1"/>
    <col min="9193" max="9193" width="1.7109375" style="15" customWidth="1"/>
    <col min="9194" max="9438" width="11.42578125" style="15"/>
    <col min="9439" max="9439" width="4.42578125" style="15" customWidth="1"/>
    <col min="9440" max="9440" width="11.42578125" style="15"/>
    <col min="9441" max="9441" width="17.5703125" style="15" customWidth="1"/>
    <col min="9442" max="9442" width="11.5703125" style="15" customWidth="1"/>
    <col min="9443" max="9446" width="11.42578125" style="15"/>
    <col min="9447" max="9447" width="22.5703125" style="15" customWidth="1"/>
    <col min="9448" max="9448" width="14" style="15" customWidth="1"/>
    <col min="9449" max="9449" width="1.7109375" style="15" customWidth="1"/>
    <col min="9450" max="9694" width="11.42578125" style="15"/>
    <col min="9695" max="9695" width="4.42578125" style="15" customWidth="1"/>
    <col min="9696" max="9696" width="11.42578125" style="15"/>
    <col min="9697" max="9697" width="17.5703125" style="15" customWidth="1"/>
    <col min="9698" max="9698" width="11.5703125" style="15" customWidth="1"/>
    <col min="9699" max="9702" width="11.42578125" style="15"/>
    <col min="9703" max="9703" width="22.5703125" style="15" customWidth="1"/>
    <col min="9704" max="9704" width="14" style="15" customWidth="1"/>
    <col min="9705" max="9705" width="1.7109375" style="15" customWidth="1"/>
    <col min="9706" max="9950" width="11.42578125" style="15"/>
    <col min="9951" max="9951" width="4.42578125" style="15" customWidth="1"/>
    <col min="9952" max="9952" width="11.42578125" style="15"/>
    <col min="9953" max="9953" width="17.5703125" style="15" customWidth="1"/>
    <col min="9954" max="9954" width="11.5703125" style="15" customWidth="1"/>
    <col min="9955" max="9958" width="11.42578125" style="15"/>
    <col min="9959" max="9959" width="22.5703125" style="15" customWidth="1"/>
    <col min="9960" max="9960" width="14" style="15" customWidth="1"/>
    <col min="9961" max="9961" width="1.7109375" style="15" customWidth="1"/>
    <col min="9962" max="10206" width="11.42578125" style="15"/>
    <col min="10207" max="10207" width="4.42578125" style="15" customWidth="1"/>
    <col min="10208" max="10208" width="11.42578125" style="15"/>
    <col min="10209" max="10209" width="17.5703125" style="15" customWidth="1"/>
    <col min="10210" max="10210" width="11.5703125" style="15" customWidth="1"/>
    <col min="10211" max="10214" width="11.42578125" style="15"/>
    <col min="10215" max="10215" width="22.5703125" style="15" customWidth="1"/>
    <col min="10216" max="10216" width="14" style="15" customWidth="1"/>
    <col min="10217" max="10217" width="1.7109375" style="15" customWidth="1"/>
    <col min="10218" max="10462" width="11.42578125" style="15"/>
    <col min="10463" max="10463" width="4.42578125" style="15" customWidth="1"/>
    <col min="10464" max="10464" width="11.42578125" style="15"/>
    <col min="10465" max="10465" width="17.5703125" style="15" customWidth="1"/>
    <col min="10466" max="10466" width="11.5703125" style="15" customWidth="1"/>
    <col min="10467" max="10470" width="11.42578125" style="15"/>
    <col min="10471" max="10471" width="22.5703125" style="15" customWidth="1"/>
    <col min="10472" max="10472" width="14" style="15" customWidth="1"/>
    <col min="10473" max="10473" width="1.7109375" style="15" customWidth="1"/>
    <col min="10474" max="10718" width="11.42578125" style="15"/>
    <col min="10719" max="10719" width="4.42578125" style="15" customWidth="1"/>
    <col min="10720" max="10720" width="11.42578125" style="15"/>
    <col min="10721" max="10721" width="17.5703125" style="15" customWidth="1"/>
    <col min="10722" max="10722" width="11.5703125" style="15" customWidth="1"/>
    <col min="10723" max="10726" width="11.42578125" style="15"/>
    <col min="10727" max="10727" width="22.5703125" style="15" customWidth="1"/>
    <col min="10728" max="10728" width="14" style="15" customWidth="1"/>
    <col min="10729" max="10729" width="1.7109375" style="15" customWidth="1"/>
    <col min="10730" max="10974" width="11.42578125" style="15"/>
    <col min="10975" max="10975" width="4.42578125" style="15" customWidth="1"/>
    <col min="10976" max="10976" width="11.42578125" style="15"/>
    <col min="10977" max="10977" width="17.5703125" style="15" customWidth="1"/>
    <col min="10978" max="10978" width="11.5703125" style="15" customWidth="1"/>
    <col min="10979" max="10982" width="11.42578125" style="15"/>
    <col min="10983" max="10983" width="22.5703125" style="15" customWidth="1"/>
    <col min="10984" max="10984" width="14" style="15" customWidth="1"/>
    <col min="10985" max="10985" width="1.7109375" style="15" customWidth="1"/>
    <col min="10986" max="11230" width="11.42578125" style="15"/>
    <col min="11231" max="11231" width="4.42578125" style="15" customWidth="1"/>
    <col min="11232" max="11232" width="11.42578125" style="15"/>
    <col min="11233" max="11233" width="17.5703125" style="15" customWidth="1"/>
    <col min="11234" max="11234" width="11.5703125" style="15" customWidth="1"/>
    <col min="11235" max="11238" width="11.42578125" style="15"/>
    <col min="11239" max="11239" width="22.5703125" style="15" customWidth="1"/>
    <col min="11240" max="11240" width="14" style="15" customWidth="1"/>
    <col min="11241" max="11241" width="1.7109375" style="15" customWidth="1"/>
    <col min="11242" max="11486" width="11.42578125" style="15"/>
    <col min="11487" max="11487" width="4.42578125" style="15" customWidth="1"/>
    <col min="11488" max="11488" width="11.42578125" style="15"/>
    <col min="11489" max="11489" width="17.5703125" style="15" customWidth="1"/>
    <col min="11490" max="11490" width="11.5703125" style="15" customWidth="1"/>
    <col min="11491" max="11494" width="11.42578125" style="15"/>
    <col min="11495" max="11495" width="22.5703125" style="15" customWidth="1"/>
    <col min="11496" max="11496" width="14" style="15" customWidth="1"/>
    <col min="11497" max="11497" width="1.7109375" style="15" customWidth="1"/>
    <col min="11498" max="11742" width="11.42578125" style="15"/>
    <col min="11743" max="11743" width="4.42578125" style="15" customWidth="1"/>
    <col min="11744" max="11744" width="11.42578125" style="15"/>
    <col min="11745" max="11745" width="17.5703125" style="15" customWidth="1"/>
    <col min="11746" max="11746" width="11.5703125" style="15" customWidth="1"/>
    <col min="11747" max="11750" width="11.42578125" style="15"/>
    <col min="11751" max="11751" width="22.5703125" style="15" customWidth="1"/>
    <col min="11752" max="11752" width="14" style="15" customWidth="1"/>
    <col min="11753" max="11753" width="1.7109375" style="15" customWidth="1"/>
    <col min="11754" max="11998" width="11.42578125" style="15"/>
    <col min="11999" max="11999" width="4.42578125" style="15" customWidth="1"/>
    <col min="12000" max="12000" width="11.42578125" style="15"/>
    <col min="12001" max="12001" width="17.5703125" style="15" customWidth="1"/>
    <col min="12002" max="12002" width="11.5703125" style="15" customWidth="1"/>
    <col min="12003" max="12006" width="11.42578125" style="15"/>
    <col min="12007" max="12007" width="22.5703125" style="15" customWidth="1"/>
    <col min="12008" max="12008" width="14" style="15" customWidth="1"/>
    <col min="12009" max="12009" width="1.7109375" style="15" customWidth="1"/>
    <col min="12010" max="12254" width="11.42578125" style="15"/>
    <col min="12255" max="12255" width="4.42578125" style="15" customWidth="1"/>
    <col min="12256" max="12256" width="11.42578125" style="15"/>
    <col min="12257" max="12257" width="17.5703125" style="15" customWidth="1"/>
    <col min="12258" max="12258" width="11.5703125" style="15" customWidth="1"/>
    <col min="12259" max="12262" width="11.42578125" style="15"/>
    <col min="12263" max="12263" width="22.5703125" style="15" customWidth="1"/>
    <col min="12264" max="12264" width="14" style="15" customWidth="1"/>
    <col min="12265" max="12265" width="1.7109375" style="15" customWidth="1"/>
    <col min="12266" max="12510" width="11.42578125" style="15"/>
    <col min="12511" max="12511" width="4.42578125" style="15" customWidth="1"/>
    <col min="12512" max="12512" width="11.42578125" style="15"/>
    <col min="12513" max="12513" width="17.5703125" style="15" customWidth="1"/>
    <col min="12514" max="12514" width="11.5703125" style="15" customWidth="1"/>
    <col min="12515" max="12518" width="11.42578125" style="15"/>
    <col min="12519" max="12519" width="22.5703125" style="15" customWidth="1"/>
    <col min="12520" max="12520" width="14" style="15" customWidth="1"/>
    <col min="12521" max="12521" width="1.7109375" style="15" customWidth="1"/>
    <col min="12522" max="12766" width="11.42578125" style="15"/>
    <col min="12767" max="12767" width="4.42578125" style="15" customWidth="1"/>
    <col min="12768" max="12768" width="11.42578125" style="15"/>
    <col min="12769" max="12769" width="17.5703125" style="15" customWidth="1"/>
    <col min="12770" max="12770" width="11.5703125" style="15" customWidth="1"/>
    <col min="12771" max="12774" width="11.42578125" style="15"/>
    <col min="12775" max="12775" width="22.5703125" style="15" customWidth="1"/>
    <col min="12776" max="12776" width="14" style="15" customWidth="1"/>
    <col min="12777" max="12777" width="1.7109375" style="15" customWidth="1"/>
    <col min="12778" max="13022" width="11.42578125" style="15"/>
    <col min="13023" max="13023" width="4.42578125" style="15" customWidth="1"/>
    <col min="13024" max="13024" width="11.42578125" style="15"/>
    <col min="13025" max="13025" width="17.5703125" style="15" customWidth="1"/>
    <col min="13026" max="13026" width="11.5703125" style="15" customWidth="1"/>
    <col min="13027" max="13030" width="11.42578125" style="15"/>
    <col min="13031" max="13031" width="22.5703125" style="15" customWidth="1"/>
    <col min="13032" max="13032" width="14" style="15" customWidth="1"/>
    <col min="13033" max="13033" width="1.7109375" style="15" customWidth="1"/>
    <col min="13034" max="13278" width="11.42578125" style="15"/>
    <col min="13279" max="13279" width="4.42578125" style="15" customWidth="1"/>
    <col min="13280" max="13280" width="11.42578125" style="15"/>
    <col min="13281" max="13281" width="17.5703125" style="15" customWidth="1"/>
    <col min="13282" max="13282" width="11.5703125" style="15" customWidth="1"/>
    <col min="13283" max="13286" width="11.42578125" style="15"/>
    <col min="13287" max="13287" width="22.5703125" style="15" customWidth="1"/>
    <col min="13288" max="13288" width="14" style="15" customWidth="1"/>
    <col min="13289" max="13289" width="1.7109375" style="15" customWidth="1"/>
    <col min="13290" max="13534" width="11.42578125" style="15"/>
    <col min="13535" max="13535" width="4.42578125" style="15" customWidth="1"/>
    <col min="13536" max="13536" width="11.42578125" style="15"/>
    <col min="13537" max="13537" width="17.5703125" style="15" customWidth="1"/>
    <col min="13538" max="13538" width="11.5703125" style="15" customWidth="1"/>
    <col min="13539" max="13542" width="11.42578125" style="15"/>
    <col min="13543" max="13543" width="22.5703125" style="15" customWidth="1"/>
    <col min="13544" max="13544" width="14" style="15" customWidth="1"/>
    <col min="13545" max="13545" width="1.7109375" style="15" customWidth="1"/>
    <col min="13546" max="13790" width="11.42578125" style="15"/>
    <col min="13791" max="13791" width="4.42578125" style="15" customWidth="1"/>
    <col min="13792" max="13792" width="11.42578125" style="15"/>
    <col min="13793" max="13793" width="17.5703125" style="15" customWidth="1"/>
    <col min="13794" max="13794" width="11.5703125" style="15" customWidth="1"/>
    <col min="13795" max="13798" width="11.42578125" style="15"/>
    <col min="13799" max="13799" width="22.5703125" style="15" customWidth="1"/>
    <col min="13800" max="13800" width="14" style="15" customWidth="1"/>
    <col min="13801" max="13801" width="1.7109375" style="15" customWidth="1"/>
    <col min="13802" max="14046" width="11.42578125" style="15"/>
    <col min="14047" max="14047" width="4.42578125" style="15" customWidth="1"/>
    <col min="14048" max="14048" width="11.42578125" style="15"/>
    <col min="14049" max="14049" width="17.5703125" style="15" customWidth="1"/>
    <col min="14050" max="14050" width="11.5703125" style="15" customWidth="1"/>
    <col min="14051" max="14054" width="11.42578125" style="15"/>
    <col min="14055" max="14055" width="22.5703125" style="15" customWidth="1"/>
    <col min="14056" max="14056" width="14" style="15" customWidth="1"/>
    <col min="14057" max="14057" width="1.7109375" style="15" customWidth="1"/>
    <col min="14058" max="14302" width="11.42578125" style="15"/>
    <col min="14303" max="14303" width="4.42578125" style="15" customWidth="1"/>
    <col min="14304" max="14304" width="11.42578125" style="15"/>
    <col min="14305" max="14305" width="17.5703125" style="15" customWidth="1"/>
    <col min="14306" max="14306" width="11.5703125" style="15" customWidth="1"/>
    <col min="14307" max="14310" width="11.42578125" style="15"/>
    <col min="14311" max="14311" width="22.5703125" style="15" customWidth="1"/>
    <col min="14312" max="14312" width="14" style="15" customWidth="1"/>
    <col min="14313" max="14313" width="1.7109375" style="15" customWidth="1"/>
    <col min="14314" max="14558" width="11.42578125" style="15"/>
    <col min="14559" max="14559" width="4.42578125" style="15" customWidth="1"/>
    <col min="14560" max="14560" width="11.42578125" style="15"/>
    <col min="14561" max="14561" width="17.5703125" style="15" customWidth="1"/>
    <col min="14562" max="14562" width="11.5703125" style="15" customWidth="1"/>
    <col min="14563" max="14566" width="11.42578125" style="15"/>
    <col min="14567" max="14567" width="22.5703125" style="15" customWidth="1"/>
    <col min="14568" max="14568" width="14" style="15" customWidth="1"/>
    <col min="14569" max="14569" width="1.7109375" style="15" customWidth="1"/>
    <col min="14570" max="14814" width="11.42578125" style="15"/>
    <col min="14815" max="14815" width="4.42578125" style="15" customWidth="1"/>
    <col min="14816" max="14816" width="11.42578125" style="15"/>
    <col min="14817" max="14817" width="17.5703125" style="15" customWidth="1"/>
    <col min="14818" max="14818" width="11.5703125" style="15" customWidth="1"/>
    <col min="14819" max="14822" width="11.42578125" style="15"/>
    <col min="14823" max="14823" width="22.5703125" style="15" customWidth="1"/>
    <col min="14824" max="14824" width="14" style="15" customWidth="1"/>
    <col min="14825" max="14825" width="1.7109375" style="15" customWidth="1"/>
    <col min="14826" max="15070" width="11.42578125" style="15"/>
    <col min="15071" max="15071" width="4.42578125" style="15" customWidth="1"/>
    <col min="15072" max="15072" width="11.42578125" style="15"/>
    <col min="15073" max="15073" width="17.5703125" style="15" customWidth="1"/>
    <col min="15074" max="15074" width="11.5703125" style="15" customWidth="1"/>
    <col min="15075" max="15078" width="11.42578125" style="15"/>
    <col min="15079" max="15079" width="22.5703125" style="15" customWidth="1"/>
    <col min="15080" max="15080" width="14" style="15" customWidth="1"/>
    <col min="15081" max="15081" width="1.7109375" style="15" customWidth="1"/>
    <col min="15082" max="15326" width="11.42578125" style="15"/>
    <col min="15327" max="15327" width="4.42578125" style="15" customWidth="1"/>
    <col min="15328" max="15328" width="11.42578125" style="15"/>
    <col min="15329" max="15329" width="17.5703125" style="15" customWidth="1"/>
    <col min="15330" max="15330" width="11.5703125" style="15" customWidth="1"/>
    <col min="15331" max="15334" width="11.42578125" style="15"/>
    <col min="15335" max="15335" width="22.5703125" style="15" customWidth="1"/>
    <col min="15336" max="15336" width="14" style="15" customWidth="1"/>
    <col min="15337" max="15337" width="1.7109375" style="15" customWidth="1"/>
    <col min="15338" max="15582" width="11.42578125" style="15"/>
    <col min="15583" max="15583" width="4.42578125" style="15" customWidth="1"/>
    <col min="15584" max="15584" width="11.42578125" style="15"/>
    <col min="15585" max="15585" width="17.5703125" style="15" customWidth="1"/>
    <col min="15586" max="15586" width="11.5703125" style="15" customWidth="1"/>
    <col min="15587" max="15590" width="11.42578125" style="15"/>
    <col min="15591" max="15591" width="22.5703125" style="15" customWidth="1"/>
    <col min="15592" max="15592" width="14" style="15" customWidth="1"/>
    <col min="15593" max="15593" width="1.7109375" style="15" customWidth="1"/>
    <col min="15594" max="15838" width="11.42578125" style="15"/>
    <col min="15839" max="15839" width="4.42578125" style="15" customWidth="1"/>
    <col min="15840" max="15840" width="11.42578125" style="15"/>
    <col min="15841" max="15841" width="17.5703125" style="15" customWidth="1"/>
    <col min="15842" max="15842" width="11.5703125" style="15" customWidth="1"/>
    <col min="15843" max="15846" width="11.42578125" style="15"/>
    <col min="15847" max="15847" width="22.5703125" style="15" customWidth="1"/>
    <col min="15848" max="15848" width="14" style="15" customWidth="1"/>
    <col min="15849" max="15849" width="1.7109375" style="15" customWidth="1"/>
    <col min="15850" max="16094" width="11.42578125" style="15"/>
    <col min="16095" max="16095" width="4.42578125" style="15" customWidth="1"/>
    <col min="16096" max="16096" width="11.42578125" style="15"/>
    <col min="16097" max="16097" width="17.5703125" style="15" customWidth="1"/>
    <col min="16098" max="16098" width="11.5703125" style="15" customWidth="1"/>
    <col min="16099" max="16102" width="11.42578125" style="15"/>
    <col min="16103" max="16103" width="22.5703125" style="15" customWidth="1"/>
    <col min="16104" max="16104" width="21.5703125" style="15" bestFit="1" customWidth="1"/>
    <col min="16105" max="16105" width="1.7109375" style="15" customWidth="1"/>
    <col min="16106" max="16384" width="11.42578125" style="15"/>
  </cols>
  <sheetData>
    <row r="1" spans="2:15 16101:16104" ht="18" customHeight="1" thickBot="1" x14ac:dyDescent="0.25"/>
    <row r="2" spans="2:15 16101:16104" ht="19.5" customHeight="1" x14ac:dyDescent="0.2">
      <c r="B2" s="16"/>
      <c r="C2" s="17"/>
      <c r="D2" s="18" t="s">
        <v>54</v>
      </c>
      <c r="E2" s="19"/>
      <c r="F2" s="19"/>
      <c r="G2" s="19"/>
      <c r="H2" s="19"/>
      <c r="I2" s="20"/>
      <c r="J2" s="21" t="s">
        <v>55</v>
      </c>
    </row>
    <row r="3" spans="2:15 16101:16104" ht="13.5" thickBot="1" x14ac:dyDescent="0.25">
      <c r="B3" s="22"/>
      <c r="C3" s="23"/>
      <c r="D3" s="24"/>
      <c r="E3" s="25"/>
      <c r="F3" s="25"/>
      <c r="G3" s="25"/>
      <c r="H3" s="25"/>
      <c r="I3" s="26"/>
      <c r="J3" s="27"/>
    </row>
    <row r="4" spans="2:15 16101:16104" x14ac:dyDescent="0.2">
      <c r="B4" s="22"/>
      <c r="C4" s="23"/>
      <c r="D4" s="18" t="s">
        <v>56</v>
      </c>
      <c r="E4" s="19"/>
      <c r="F4" s="19"/>
      <c r="G4" s="19"/>
      <c r="H4" s="19"/>
      <c r="I4" s="20"/>
      <c r="J4" s="21" t="s">
        <v>57</v>
      </c>
    </row>
    <row r="5" spans="2:15 16101:16104" x14ac:dyDescent="0.2">
      <c r="B5" s="22"/>
      <c r="C5" s="23"/>
      <c r="D5" s="28"/>
      <c r="E5" s="29"/>
      <c r="F5" s="29"/>
      <c r="G5" s="29"/>
      <c r="H5" s="29"/>
      <c r="I5" s="30"/>
      <c r="J5" s="31"/>
      <c r="WUG5" s="32"/>
    </row>
    <row r="6" spans="2:15 16101:16104" ht="13.5" thickBot="1" x14ac:dyDescent="0.25">
      <c r="B6" s="33"/>
      <c r="C6" s="34"/>
      <c r="D6" s="24"/>
      <c r="E6" s="25"/>
      <c r="F6" s="25"/>
      <c r="G6" s="25"/>
      <c r="H6" s="25"/>
      <c r="I6" s="26"/>
      <c r="J6" s="27"/>
      <c r="WUH6" s="15" t="s">
        <v>58</v>
      </c>
      <c r="WUI6" s="15" t="s">
        <v>59</v>
      </c>
      <c r="WUJ6" s="35">
        <f ca="1">+TODAY()</f>
        <v>44628</v>
      </c>
    </row>
    <row r="7" spans="2:15 16101:16104" x14ac:dyDescent="0.2">
      <c r="B7" s="36"/>
      <c r="J7" s="37"/>
    </row>
    <row r="8" spans="2:15 16101:16104" x14ac:dyDescent="0.2">
      <c r="B8" s="36"/>
      <c r="J8" s="37"/>
    </row>
    <row r="9" spans="2:15 16101:16104" x14ac:dyDescent="0.2">
      <c r="B9" s="36"/>
      <c r="J9" s="37"/>
    </row>
    <row r="10" spans="2:15 16101:16104" x14ac:dyDescent="0.2">
      <c r="B10" s="36"/>
      <c r="C10" s="15" t="s">
        <v>60</v>
      </c>
      <c r="D10" s="35">
        <v>44628</v>
      </c>
      <c r="E10" s="32"/>
      <c r="J10" s="37"/>
    </row>
    <row r="11" spans="2:15 16101:16104" x14ac:dyDescent="0.2">
      <c r="B11" s="36"/>
      <c r="J11" s="37"/>
    </row>
    <row r="12" spans="2:15 16101:16104" x14ac:dyDescent="0.2">
      <c r="B12" s="36"/>
      <c r="C12" s="15" t="s">
        <v>191</v>
      </c>
      <c r="J12" s="37"/>
    </row>
    <row r="13" spans="2:15 16101:16104" x14ac:dyDescent="0.2">
      <c r="B13" s="36"/>
      <c r="C13" s="15" t="s">
        <v>192</v>
      </c>
      <c r="J13" s="37"/>
    </row>
    <row r="14" spans="2:15 16101:16104" x14ac:dyDescent="0.2">
      <c r="B14" s="36"/>
      <c r="J14" s="37"/>
    </row>
    <row r="15" spans="2:15 16101:16104" x14ac:dyDescent="0.2">
      <c r="B15" s="36"/>
      <c r="C15" s="15" t="s">
        <v>78</v>
      </c>
      <c r="J15" s="37"/>
    </row>
    <row r="16" spans="2:15 16101:16104" x14ac:dyDescent="0.2">
      <c r="B16" s="36"/>
      <c r="C16" s="38"/>
      <c r="J16" s="37"/>
      <c r="N16" s="39"/>
      <c r="O16" s="39"/>
    </row>
    <row r="17" spans="2:16" x14ac:dyDescent="0.2">
      <c r="B17" s="36"/>
      <c r="C17" s="15" t="s">
        <v>61</v>
      </c>
      <c r="D17" s="32"/>
      <c r="H17" s="40" t="s">
        <v>62</v>
      </c>
      <c r="I17" s="40" t="s">
        <v>63</v>
      </c>
      <c r="J17" s="37"/>
      <c r="N17" s="39"/>
      <c r="O17" s="39"/>
    </row>
    <row r="18" spans="2:16" ht="15" x14ac:dyDescent="0.25">
      <c r="B18" s="36"/>
      <c r="C18" s="41" t="s">
        <v>64</v>
      </c>
      <c r="D18" s="41"/>
      <c r="E18" s="41"/>
      <c r="F18" s="41"/>
      <c r="H18" s="42"/>
      <c r="I18" s="43">
        <v>465025</v>
      </c>
      <c r="J18" s="37"/>
      <c r="L18"/>
      <c r="M18"/>
      <c r="N18"/>
      <c r="O18"/>
      <c r="P18"/>
    </row>
    <row r="19" spans="2:16" ht="15" x14ac:dyDescent="0.25">
      <c r="B19" s="36"/>
      <c r="C19" s="15" t="s">
        <v>65</v>
      </c>
      <c r="H19" s="44">
        <v>10</v>
      </c>
      <c r="I19" s="45">
        <v>113198</v>
      </c>
      <c r="J19" s="37"/>
      <c r="L19" s="14"/>
      <c r="M19" s="12"/>
      <c r="N19" s="12"/>
      <c r="O19" s="12"/>
      <c r="P19" s="12"/>
    </row>
    <row r="20" spans="2:16" ht="15" x14ac:dyDescent="0.25">
      <c r="B20" s="36"/>
      <c r="C20" s="15" t="s">
        <v>66</v>
      </c>
      <c r="H20" s="44">
        <v>2</v>
      </c>
      <c r="I20" s="45">
        <v>77489</v>
      </c>
      <c r="J20" s="37"/>
      <c r="L20" s="14"/>
      <c r="M20" s="12"/>
      <c r="N20" s="12"/>
      <c r="O20" s="12"/>
      <c r="P20" s="12"/>
    </row>
    <row r="21" spans="2:16" ht="15" x14ac:dyDescent="0.25">
      <c r="B21" s="36"/>
      <c r="C21" s="15" t="s">
        <v>67</v>
      </c>
      <c r="H21" s="44">
        <v>2</v>
      </c>
      <c r="I21" s="45">
        <v>197555</v>
      </c>
      <c r="J21" s="37"/>
      <c r="L21" s="14"/>
      <c r="M21" s="12"/>
      <c r="N21" s="12"/>
      <c r="O21" s="12"/>
      <c r="P21" s="12"/>
    </row>
    <row r="22" spans="2:16" ht="15" x14ac:dyDescent="0.25">
      <c r="B22" s="36"/>
      <c r="C22" s="15" t="s">
        <v>68</v>
      </c>
      <c r="H22" s="44">
        <v>5</v>
      </c>
      <c r="I22" s="45">
        <v>76783</v>
      </c>
      <c r="J22" s="37"/>
      <c r="L22" s="14"/>
      <c r="M22" s="12"/>
      <c r="N22" s="12"/>
      <c r="O22" s="12"/>
      <c r="P22" s="12"/>
    </row>
    <row r="23" spans="2:16" ht="15" x14ac:dyDescent="0.25">
      <c r="B23" s="36"/>
      <c r="C23" s="15" t="s">
        <v>69</v>
      </c>
      <c r="H23" s="44">
        <v>0</v>
      </c>
      <c r="I23" s="45">
        <v>0</v>
      </c>
      <c r="J23" s="37"/>
      <c r="L23" s="14"/>
      <c r="M23" s="12"/>
      <c r="N23" s="12"/>
      <c r="O23" s="12"/>
      <c r="P23" s="12"/>
    </row>
    <row r="24" spans="2:16" x14ac:dyDescent="0.2">
      <c r="B24" s="36"/>
      <c r="C24" s="15" t="s">
        <v>47</v>
      </c>
      <c r="H24" s="46">
        <v>0</v>
      </c>
      <c r="I24" s="47">
        <v>0</v>
      </c>
      <c r="J24" s="37"/>
    </row>
    <row r="25" spans="2:16" x14ac:dyDescent="0.2">
      <c r="B25" s="36"/>
      <c r="C25" s="41" t="s">
        <v>70</v>
      </c>
      <c r="D25" s="41"/>
      <c r="E25" s="41"/>
      <c r="F25" s="41"/>
      <c r="H25" s="48">
        <f>SUM(H19:H24)</f>
        <v>19</v>
      </c>
      <c r="I25" s="49">
        <f>(I19+I20+I21+I22+I23+I24)</f>
        <v>465025</v>
      </c>
      <c r="J25" s="37"/>
    </row>
    <row r="26" spans="2:16" x14ac:dyDescent="0.2">
      <c r="B26" s="36"/>
      <c r="C26" s="15" t="s">
        <v>71</v>
      </c>
      <c r="H26" s="44">
        <v>0</v>
      </c>
      <c r="I26" s="45">
        <v>0</v>
      </c>
      <c r="J26" s="37"/>
    </row>
    <row r="27" spans="2:16" x14ac:dyDescent="0.2">
      <c r="B27" s="36"/>
      <c r="C27" s="15" t="s">
        <v>46</v>
      </c>
      <c r="H27" s="44">
        <v>0</v>
      </c>
      <c r="I27" s="45">
        <v>0</v>
      </c>
      <c r="J27" s="37"/>
    </row>
    <row r="28" spans="2:16" ht="12.75" customHeight="1" thickBot="1" x14ac:dyDescent="0.25">
      <c r="B28" s="36"/>
      <c r="C28" s="15" t="s">
        <v>72</v>
      </c>
      <c r="H28" s="50">
        <v>0</v>
      </c>
      <c r="I28" s="47">
        <v>0</v>
      </c>
      <c r="J28" s="37"/>
    </row>
    <row r="29" spans="2:16" x14ac:dyDescent="0.2">
      <c r="B29" s="36"/>
      <c r="C29" s="41" t="s">
        <v>73</v>
      </c>
      <c r="D29" s="41"/>
      <c r="E29" s="41"/>
      <c r="F29" s="41"/>
      <c r="H29" s="48">
        <f>SUM(H26:H28)</f>
        <v>0</v>
      </c>
      <c r="I29" s="49">
        <f>(I27+I28+I26)</f>
        <v>0</v>
      </c>
      <c r="J29" s="37"/>
    </row>
    <row r="30" spans="2:16" ht="13.5" thickBot="1" x14ac:dyDescent="0.25">
      <c r="B30" s="36"/>
      <c r="C30" s="41" t="s">
        <v>74</v>
      </c>
      <c r="D30" s="41"/>
      <c r="H30" s="51">
        <f>(H25+H29)</f>
        <v>19</v>
      </c>
      <c r="I30" s="52">
        <f>(I25+I29)</f>
        <v>465025</v>
      </c>
      <c r="J30" s="37"/>
    </row>
    <row r="31" spans="2:16" ht="13.5" thickTop="1" x14ac:dyDescent="0.2">
      <c r="B31" s="36"/>
      <c r="C31" s="41"/>
      <c r="D31" s="41"/>
      <c r="H31" s="53"/>
      <c r="I31" s="45"/>
      <c r="J31" s="37"/>
    </row>
    <row r="32" spans="2:16" x14ac:dyDescent="0.2">
      <c r="B32" s="36"/>
      <c r="G32" s="53"/>
      <c r="H32" s="53"/>
      <c r="I32" s="53"/>
      <c r="J32" s="37"/>
    </row>
    <row r="33" spans="2:10" x14ac:dyDescent="0.2">
      <c r="B33" s="36"/>
      <c r="G33" s="53"/>
      <c r="H33" s="53"/>
      <c r="I33" s="53"/>
      <c r="J33" s="37"/>
    </row>
    <row r="34" spans="2:10" x14ac:dyDescent="0.2">
      <c r="B34" s="36"/>
      <c r="G34" s="53"/>
      <c r="H34" s="53"/>
      <c r="I34" s="53"/>
      <c r="J34" s="37"/>
    </row>
    <row r="35" spans="2:10" ht="13.5" thickBot="1" x14ac:dyDescent="0.25">
      <c r="B35" s="36"/>
      <c r="C35" s="54"/>
      <c r="D35" s="54"/>
      <c r="G35" s="54" t="s">
        <v>75</v>
      </c>
      <c r="H35" s="54"/>
      <c r="I35" s="53"/>
      <c r="J35" s="37"/>
    </row>
    <row r="36" spans="2:10" x14ac:dyDescent="0.2">
      <c r="B36" s="36"/>
      <c r="C36" s="53" t="s">
        <v>76</v>
      </c>
      <c r="D36" s="53"/>
      <c r="G36" s="53" t="s">
        <v>77</v>
      </c>
      <c r="H36" s="53"/>
      <c r="I36" s="53"/>
      <c r="J36" s="37"/>
    </row>
    <row r="37" spans="2:10" x14ac:dyDescent="0.2">
      <c r="B37" s="36"/>
      <c r="G37" s="53"/>
      <c r="H37" s="53"/>
      <c r="I37" s="53"/>
      <c r="J37" s="37"/>
    </row>
    <row r="38" spans="2:10" x14ac:dyDescent="0.2">
      <c r="B38" s="36"/>
      <c r="G38" s="53"/>
      <c r="H38" s="53"/>
      <c r="I38" s="53"/>
      <c r="J38" s="37"/>
    </row>
    <row r="39" spans="2:10" ht="18.75" customHeight="1" thickBot="1" x14ac:dyDescent="0.25">
      <c r="B39" s="55"/>
      <c r="C39" s="56"/>
      <c r="D39" s="56"/>
      <c r="E39" s="56"/>
      <c r="F39" s="56"/>
      <c r="G39" s="54"/>
      <c r="H39" s="54"/>
      <c r="I39" s="54"/>
      <c r="J39" s="57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9</vt:i4>
      </vt:variant>
    </vt:vector>
  </HeadingPairs>
  <TitlesOfParts>
    <vt:vector size="13" baseType="lpstr">
      <vt:lpstr>INFO IPS</vt:lpstr>
      <vt:lpstr>TD</vt:lpstr>
      <vt:lpstr>ESTADO DE CADA FACTURA</vt:lpstr>
      <vt:lpstr>FOR-CSA-018</vt:lpstr>
      <vt:lpstr>'INFO IPS'!AF001450_</vt:lpstr>
      <vt:lpstr>'INFO IPS'!AF001597_</vt:lpstr>
      <vt:lpstr>'INFO IPS'!AF001598_</vt:lpstr>
      <vt:lpstr>'INFO IPS'!AF003606_</vt:lpstr>
      <vt:lpstr>'INFO IPS'!AF003748_</vt:lpstr>
      <vt:lpstr>'INFO IPS'!AF003905_</vt:lpstr>
      <vt:lpstr>'INFO IPS'!AF003906_</vt:lpstr>
      <vt:lpstr>'INFO IPS'!AF004042_</vt:lpstr>
      <vt:lpstr>'INFO IPS'!AF004043_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Esteban Lopera Aranda</dc:creator>
  <cp:lastModifiedBy>Gustavo Esteban Lopera Aranda</cp:lastModifiedBy>
  <dcterms:created xsi:type="dcterms:W3CDTF">2022-02-16T21:39:22Z</dcterms:created>
  <dcterms:modified xsi:type="dcterms:W3CDTF">2022-03-09T02:28:38Z</dcterms:modified>
</cp:coreProperties>
</file>