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34D86C4-EA41-4167-B5E0-8C4C48C1C0B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IPS'!$A$11:$M$23</definedName>
  </definedNames>
  <calcPr calcId="191029"/>
  <pivotCaches>
    <pivotCache cacheId="1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H33" i="4" l="1"/>
  <c r="I33" i="4"/>
  <c r="M1" i="2"/>
  <c r="L1" i="2"/>
  <c r="L25" i="1" l="1"/>
  <c r="K18" i="1"/>
  <c r="J18" i="1"/>
  <c r="I18" i="1"/>
  <c r="H18" i="1"/>
  <c r="G18" i="1"/>
  <c r="F18" i="1"/>
  <c r="L17" i="1"/>
  <c r="M17" i="1" s="1"/>
  <c r="M12" i="1" l="1"/>
  <c r="L16" i="1"/>
  <c r="M16" i="1" s="1"/>
  <c r="L15" i="1"/>
  <c r="L14" i="1"/>
  <c r="M14" i="1" s="1"/>
  <c r="L13" i="1"/>
  <c r="M13" i="1" s="1"/>
  <c r="L12" i="1"/>
  <c r="E14" i="1"/>
  <c r="E13" i="1"/>
  <c r="E12" i="1"/>
  <c r="K22" i="1" l="1"/>
  <c r="L18" i="1"/>
  <c r="M15" i="1"/>
  <c r="M18" i="1" s="1"/>
  <c r="G22" i="1"/>
  <c r="L22" i="1"/>
  <c r="I23" i="1" l="1"/>
  <c r="J23" i="1" l="1"/>
  <c r="G23" i="1"/>
  <c r="K23" i="1"/>
  <c r="H23" i="1"/>
  <c r="L23" i="1" l="1"/>
  <c r="L27" i="1"/>
</calcChain>
</file>

<file path=xl/sharedStrings.xml><?xml version="1.0" encoding="utf-8"?>
<sst xmlns="http://schemas.openxmlformats.org/spreadsheetml/2006/main" count="187" uniqueCount="143">
  <si>
    <t>HOSPITAL INFANTIL LOS ANGELES</t>
  </si>
  <si>
    <r>
      <t>Código:</t>
    </r>
    <r>
      <rPr>
        <sz val="9"/>
        <color rgb="FF002060"/>
        <rFont val="Arial"/>
        <family val="2"/>
      </rPr>
      <t xml:space="preserve"> </t>
    </r>
    <r>
      <rPr>
        <sz val="9"/>
        <color indexed="56"/>
        <rFont val="Arial"/>
        <family val="2"/>
      </rPr>
      <t>FO03_PR16_GF</t>
    </r>
  </si>
  <si>
    <t>V2</t>
  </si>
  <si>
    <r>
      <t xml:space="preserve">Fecha: </t>
    </r>
    <r>
      <rPr>
        <sz val="9"/>
        <color indexed="56"/>
        <rFont val="Arial"/>
        <family val="2"/>
      </rPr>
      <t>Septiembre 04 de 2020</t>
    </r>
  </si>
  <si>
    <t>ESTADO DE CARTERA POR FACTURA INDIVIDUAL</t>
  </si>
  <si>
    <r>
      <t xml:space="preserve">Responsable: </t>
    </r>
    <r>
      <rPr>
        <sz val="9"/>
        <color indexed="56"/>
        <rFont val="Arial"/>
        <family val="2"/>
      </rPr>
      <t>Coordinador Cartera</t>
    </r>
  </si>
  <si>
    <t>CLIENTE:</t>
  </si>
  <si>
    <t>NIT:</t>
  </si>
  <si>
    <t>FECHA DE CORTE:</t>
  </si>
  <si>
    <t>NO. FACTURA</t>
  </si>
  <si>
    <t>NO. REMISION</t>
  </si>
  <si>
    <t>FECHA FACTURA</t>
  </si>
  <si>
    <t>FECHA RADICACION</t>
  </si>
  <si>
    <t>DIAS VCTO</t>
  </si>
  <si>
    <t>VR. ADEUDADO</t>
  </si>
  <si>
    <t>VALOR INICIAL</t>
  </si>
  <si>
    <t>VR. GLOSADO</t>
  </si>
  <si>
    <t>VR. GLOSA SOPORTADA</t>
  </si>
  <si>
    <t>VR. GLOSA ACEPTADA</t>
  </si>
  <si>
    <t>VR. PAGADO</t>
  </si>
  <si>
    <t>SALDO PDTE. DE PAGO</t>
  </si>
  <si>
    <t>DIFERENCIA</t>
  </si>
  <si>
    <t>Total Cartera</t>
  </si>
  <si>
    <t>NO VENC.</t>
  </si>
  <si>
    <t>31-60 DIAS</t>
  </si>
  <si>
    <t>61-90 DIAS</t>
  </si>
  <si>
    <t>91-120 DIAS</t>
  </si>
  <si>
    <t>MAS 121 DIAS</t>
  </si>
  <si>
    <t>SUMATORIA</t>
  </si>
  <si>
    <t>VALOR NETO ADEUDADO</t>
  </si>
  <si>
    <t>Elaboró:</t>
  </si>
  <si>
    <t>ANABEL MONCAYO</t>
  </si>
  <si>
    <t>Revisó:</t>
  </si>
  <si>
    <t>JAIRO GALEANO</t>
  </si>
  <si>
    <t>Aprobó:</t>
  </si>
  <si>
    <t>Vigencia: 04/09/2022</t>
  </si>
  <si>
    <t>COMFENALCO</t>
  </si>
  <si>
    <t>SIN RADICAR</t>
  </si>
  <si>
    <t>ANTICIPOS SIN APLICAR A MAYO 31 DE 2022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</si>
  <si>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</si>
  <si>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</si>
  <si>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</si>
  <si>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</si>
  <si>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</si>
  <si>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</si>
  <si>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</si>
  <si>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</si>
  <si>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</si>
  <si>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</si>
  <si>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</si>
  <si>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</si>
  <si>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</si>
  <si>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</si>
  <si>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</si>
  <si>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</si>
  <si>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</si>
  <si>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</si>
  <si>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</si>
  <si>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</si>
  <si>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</si>
  <si>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</si>
  <si>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</si>
  <si>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</si>
  <si>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</si>
  <si>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</si>
  <si>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</si>
  <si>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</si>
  <si>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</si>
  <si>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</si>
  <si>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</si>
  <si>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</si>
  <si>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</si>
  <si>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</si>
  <si>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</si>
  <si>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</si>
  <si>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</si>
  <si>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</si>
  <si>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</si>
  <si>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</si>
  <si>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</si>
  <si>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</si>
  <si>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</si>
  <si>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</si>
  <si>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</si>
  <si>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</si>
  <si>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</si>
  <si>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</si>
  <si>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</si>
  <si>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</si>
  <si>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ESE HOSPITAL INFANTIL LOS ANGELES DE PASTO</t>
  </si>
  <si>
    <t>_1090101</t>
  </si>
  <si>
    <t>891200240__1090101</t>
  </si>
  <si>
    <t>A)Factura no radicada en ERP</t>
  </si>
  <si>
    <t>no_cruza</t>
  </si>
  <si>
    <t xml:space="preserve"> </t>
  </si>
  <si>
    <t>SI</t>
  </si>
  <si>
    <t>_1701259</t>
  </si>
  <si>
    <t>891200240__1701259</t>
  </si>
  <si>
    <t>_1701809</t>
  </si>
  <si>
    <t>891200240__1701809</t>
  </si>
  <si>
    <t>_1709260</t>
  </si>
  <si>
    <t>891200240__1709260</t>
  </si>
  <si>
    <t>_1665176</t>
  </si>
  <si>
    <t>891200240__1665176</t>
  </si>
  <si>
    <t>B)Factura sin saldo ERP</t>
  </si>
  <si>
    <t>OK</t>
  </si>
  <si>
    <t>_1678921</t>
  </si>
  <si>
    <t>891200240__1678921</t>
  </si>
  <si>
    <t>FACTURA NO RADICADA</t>
  </si>
  <si>
    <t>FACTURA PENDIENTE DE PROGRAMACIÓN DE PAGO</t>
  </si>
  <si>
    <t>Total general</t>
  </si>
  <si>
    <t>ESTADO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</si>
  <si>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</si>
  <si>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</si>
  <si>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</si>
  <si>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</si>
  <si>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</si>
  <si>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</si>
  <si>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</si>
  <si>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</si>
  <si>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</si>
  <si>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</si>
  <si>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</si>
  <si>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</si>
  <si>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</si>
  <si>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</si>
  <si>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</si>
  <si>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</si>
  <si>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</si>
  <si>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</si>
  <si>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</si>
  <si>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</si>
  <si>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</si>
  <si>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</si>
  <si>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</si>
  <si>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</si>
  <si>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</si>
  <si>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</si>
  <si>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23 DE 2022</t>
  </si>
  <si>
    <t>Señores  ESE HOSPITAL INFANTIL LOS ANGELES DE PASTO</t>
  </si>
  <si>
    <t>NIT: 891200240</t>
  </si>
  <si>
    <t>Con Corte al dia :31/05/2022</t>
  </si>
  <si>
    <t>A continuacion me permito remitir   nuestra respuesta al estado de cartera presentado en la fecha: 01/06/2022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</si>
</sst>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8" formatCode="&quot;$&quot;\ #,##0;[Red]&quot;$&quot;\ 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rgb="FF002060"/>
      <name val="Arial"/>
      <family val="2"/>
    </font>
    <font>
      <sz val="9"/>
      <color rgb="FF002060"/>
      <name val="Arial"/>
      <family val="2"/>
    </font>
    <font>
      <sz val="9"/>
      <color indexed="56"/>
      <name val="Arial"/>
      <family val="2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32">
    <xf numFmtId="0" fontId="0" fillId="0" borderId="0" xfId="0"/>
    <xf numFmtId="165" fontId="6" fillId="0" borderId="1" xfId="1" applyNumberFormat="1" applyFont="1" applyBorder="1" applyAlignment="1">
      <alignment horizontal="left" vertical="center"/>
    </xf>
    <xf numFmtId="165" fontId="6" fillId="0" borderId="1" xfId="1" applyNumberFormat="1" applyFont="1" applyBorder="1" applyAlignment="1">
      <alignment vertical="center"/>
    </xf>
    <xf numFmtId="165" fontId="7" fillId="0" borderId="1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Fill="1" applyAlignment="1">
      <alignment horizontal="right" vertical="center"/>
    </xf>
    <xf numFmtId="15" fontId="11" fillId="0" borderId="0" xfId="0" applyNumberFormat="1" applyFont="1" applyFill="1" applyAlignment="1">
      <alignment horizontal="left" vertical="center"/>
    </xf>
    <xf numFmtId="14" fontId="10" fillId="0" borderId="0" xfId="0" applyNumberFormat="1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1" applyNumberFormat="1" applyFont="1" applyFill="1" applyBorder="1"/>
    <xf numFmtId="164" fontId="0" fillId="0" borderId="1" xfId="1" applyFont="1" applyFill="1" applyBorder="1"/>
    <xf numFmtId="0" fontId="0" fillId="0" borderId="0" xfId="0" applyFill="1"/>
    <xf numFmtId="164" fontId="3" fillId="0" borderId="1" xfId="1" applyFont="1" applyBorder="1" applyAlignment="1">
      <alignment vertical="center"/>
    </xf>
    <xf numFmtId="0" fontId="0" fillId="0" borderId="0" xfId="1" applyNumberFormat="1" applyFont="1"/>
    <xf numFmtId="165" fontId="0" fillId="0" borderId="0" xfId="1" applyNumberFormat="1" applyFont="1"/>
    <xf numFmtId="165" fontId="1" fillId="0" borderId="0" xfId="1" applyNumberFormat="1" applyFont="1"/>
    <xf numFmtId="14" fontId="0" fillId="0" borderId="0" xfId="0" applyNumberFormat="1"/>
    <xf numFmtId="165" fontId="13" fillId="2" borderId="11" xfId="1" applyNumberFormat="1" applyFont="1" applyFill="1" applyBorder="1" applyAlignment="1">
      <alignment horizontal="center"/>
    </xf>
    <xf numFmtId="165" fontId="13" fillId="2" borderId="12" xfId="1" applyNumberFormat="1" applyFont="1" applyFill="1" applyBorder="1" applyAlignment="1">
      <alignment horizontal="center"/>
    </xf>
    <xf numFmtId="165" fontId="13" fillId="2" borderId="13" xfId="1" applyNumberFormat="1" applyFont="1" applyFill="1" applyBorder="1" applyAlignment="1">
      <alignment horizontal="center"/>
    </xf>
    <xf numFmtId="165" fontId="14" fillId="0" borderId="14" xfId="1" applyNumberFormat="1" applyFont="1" applyFill="1" applyBorder="1"/>
    <xf numFmtId="9" fontId="14" fillId="0" borderId="12" xfId="2" applyFont="1" applyFill="1" applyBorder="1" applyAlignment="1">
      <alignment horizontal="center"/>
    </xf>
    <xf numFmtId="9" fontId="14" fillId="0" borderId="11" xfId="2" applyFont="1" applyFill="1" applyBorder="1"/>
    <xf numFmtId="165" fontId="3" fillId="0" borderId="1" xfId="1" applyNumberFormat="1" applyFont="1" applyBorder="1"/>
    <xf numFmtId="0" fontId="3" fillId="0" borderId="15" xfId="0" applyFont="1" applyBorder="1"/>
    <xf numFmtId="0" fontId="3" fillId="0" borderId="0" xfId="1" applyNumberFormat="1" applyFont="1" applyBorder="1"/>
    <xf numFmtId="165" fontId="3" fillId="0" borderId="0" xfId="1" applyNumberFormat="1" applyFont="1" applyBorder="1"/>
    <xf numFmtId="0" fontId="0" fillId="0" borderId="0" xfId="0" applyFont="1"/>
    <xf numFmtId="0" fontId="15" fillId="0" borderId="0" xfId="0" applyFont="1"/>
    <xf numFmtId="0" fontId="0" fillId="0" borderId="1" xfId="0" applyBorder="1"/>
    <xf numFmtId="165" fontId="0" fillId="0" borderId="1" xfId="1" applyNumberFormat="1" applyFont="1" applyFill="1" applyBorder="1"/>
    <xf numFmtId="165" fontId="3" fillId="0" borderId="1" xfId="1" applyNumberFormat="1" applyFont="1" applyBorder="1" applyAlignment="1">
      <alignment horizontal="left"/>
    </xf>
    <xf numFmtId="0" fontId="5" fillId="0" borderId="1" xfId="3" applyFont="1" applyBorder="1" applyAlignment="1" applyProtection="1">
      <alignment horizontal="center" vertical="center" wrapText="1"/>
      <protection locked="0"/>
    </xf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165" fontId="6" fillId="0" borderId="8" xfId="1" applyNumberFormat="1" applyFont="1" applyBorder="1" applyAlignment="1">
      <alignment horizontal="left" vertical="center"/>
    </xf>
    <xf numFmtId="165" fontId="6" fillId="0" borderId="9" xfId="1" applyNumberFormat="1" applyFont="1" applyBorder="1" applyAlignment="1">
      <alignment horizontal="left" vertical="center"/>
    </xf>
    <xf numFmtId="165" fontId="6" fillId="0" borderId="10" xfId="1" applyNumberFormat="1" applyFont="1" applyBorder="1" applyAlignment="1">
      <alignment horizontal="left" vertical="center"/>
    </xf>
    <xf numFmtId="165" fontId="6" fillId="0" borderId="2" xfId="1" applyNumberFormat="1" applyFont="1" applyBorder="1" applyAlignment="1">
      <alignment horizontal="left" vertical="center" wrapText="1"/>
    </xf>
    <xf numFmtId="165" fontId="6" fillId="0" borderId="3" xfId="1" applyNumberFormat="1" applyFont="1" applyBorder="1" applyAlignment="1">
      <alignment horizontal="left" vertical="center" wrapText="1"/>
    </xf>
    <xf numFmtId="165" fontId="6" fillId="0" borderId="4" xfId="1" applyNumberFormat="1" applyFont="1" applyBorder="1" applyAlignment="1">
      <alignment horizontal="left" vertical="center" wrapText="1"/>
    </xf>
    <xf numFmtId="165" fontId="6" fillId="0" borderId="5" xfId="1" applyNumberFormat="1" applyFont="1" applyBorder="1" applyAlignment="1">
      <alignment horizontal="left" vertical="center" wrapText="1"/>
    </xf>
    <xf numFmtId="165" fontId="6" fillId="0" borderId="6" xfId="1" applyNumberFormat="1" applyFont="1" applyBorder="1" applyAlignment="1">
      <alignment horizontal="left" vertical="center" wrapText="1"/>
    </xf>
    <xf numFmtId="165" fontId="6" fillId="0" borderId="7" xfId="1" applyNumberFormat="1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6" fontId="16" fillId="0" borderId="1" xfId="1" applyNumberFormat="1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6" fontId="16" fillId="4" borderId="1" xfId="1" applyNumberFormat="1" applyFont="1" applyFill="1" applyBorder="1" applyAlignment="1">
      <alignment horizontal="center" vertical="center" wrapText="1"/>
    </xf>
    <xf numFmtId="164" fontId="16" fillId="0" borderId="1" xfId="1" applyFont="1" applyBorder="1" applyAlignment="1">
      <alignment horizontal="center" vertical="center" wrapText="1"/>
    </xf>
    <xf numFmtId="164" fontId="16" fillId="4" borderId="1" xfId="1" applyFont="1" applyFill="1" applyBorder="1" applyAlignment="1">
      <alignment horizontal="center" vertical="center" wrapText="1"/>
    </xf>
    <xf numFmtId="166" fontId="16" fillId="3" borderId="1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6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166" fontId="17" fillId="0" borderId="1" xfId="1" applyNumberFormat="1" applyFont="1" applyBorder="1" applyAlignment="1">
      <alignment horizontal="center"/>
    </xf>
    <xf numFmtId="166" fontId="17" fillId="0" borderId="16" xfId="1" applyNumberFormat="1" applyFont="1" applyBorder="1" applyAlignment="1">
      <alignment horizontal="center"/>
    </xf>
    <xf numFmtId="164" fontId="17" fillId="0" borderId="1" xfId="1" applyFont="1" applyBorder="1" applyAlignment="1">
      <alignment horizontal="center"/>
    </xf>
    <xf numFmtId="164" fontId="17" fillId="0" borderId="16" xfId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0" borderId="17" xfId="0" pivotButton="1" applyFont="1" applyBorder="1"/>
    <xf numFmtId="0" fontId="3" fillId="0" borderId="19" xfId="0" applyFont="1" applyBorder="1"/>
    <xf numFmtId="0" fontId="3" fillId="0" borderId="21" xfId="0" applyFont="1" applyBorder="1" applyAlignment="1">
      <alignment horizontal="left"/>
    </xf>
    <xf numFmtId="0" fontId="3" fillId="0" borderId="17" xfId="0" applyFon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165" fontId="0" fillId="0" borderId="19" xfId="0" applyNumberFormat="1" applyBorder="1"/>
    <xf numFmtId="165" fontId="0" fillId="0" borderId="20" xfId="0" applyNumberFormat="1" applyBorder="1"/>
    <xf numFmtId="165" fontId="3" fillId="0" borderId="22" xfId="0" applyNumberFormat="1" applyFont="1" applyBorder="1"/>
    <xf numFmtId="0" fontId="18" fillId="0" borderId="0" xfId="3" applyFont="1"/>
    <xf numFmtId="0" fontId="18" fillId="0" borderId="23" xfId="3" applyFont="1" applyBorder="1" applyAlignment="1">
      <alignment horizontal="centerContinuous"/>
    </xf>
    <xf numFmtId="0" fontId="18" fillId="0" borderId="24" xfId="3" applyFont="1" applyBorder="1" applyAlignment="1">
      <alignment horizontal="centerContinuous"/>
    </xf>
    <xf numFmtId="0" fontId="19" fillId="0" borderId="23" xfId="3" applyFont="1" applyBorder="1" applyAlignment="1">
      <alignment horizontal="centerContinuous" vertical="center"/>
    </xf>
    <xf numFmtId="0" fontId="19" fillId="0" borderId="25" xfId="3" applyFont="1" applyBorder="1" applyAlignment="1">
      <alignment horizontal="centerContinuous" vertical="center"/>
    </xf>
    <xf numFmtId="0" fontId="19" fillId="0" borderId="24" xfId="3" applyFont="1" applyBorder="1" applyAlignment="1">
      <alignment horizontal="centerContinuous" vertical="center"/>
    </xf>
    <xf numFmtId="0" fontId="19" fillId="0" borderId="26" xfId="3" applyFont="1" applyBorder="1" applyAlignment="1">
      <alignment horizontal="centerContinuous" vertical="center"/>
    </xf>
    <xf numFmtId="0" fontId="18" fillId="0" borderId="15" xfId="3" applyFont="1" applyBorder="1" applyAlignment="1">
      <alignment horizontal="centerContinuous"/>
    </xf>
    <xf numFmtId="0" fontId="18" fillId="0" borderId="27" xfId="3" applyFont="1" applyBorder="1" applyAlignment="1">
      <alignment horizontal="centerContinuous"/>
    </xf>
    <xf numFmtId="0" fontId="19" fillId="0" borderId="28" xfId="3" applyFont="1" applyBorder="1" applyAlignment="1">
      <alignment horizontal="centerContinuous" vertical="center"/>
    </xf>
    <xf numFmtId="0" fontId="19" fillId="0" borderId="29" xfId="3" applyFont="1" applyBorder="1" applyAlignment="1">
      <alignment horizontal="centerContinuous" vertical="center"/>
    </xf>
    <xf numFmtId="0" fontId="19" fillId="0" borderId="30" xfId="3" applyFont="1" applyBorder="1" applyAlignment="1">
      <alignment horizontal="centerContinuous" vertical="center"/>
    </xf>
    <xf numFmtId="0" fontId="19" fillId="0" borderId="31" xfId="3" applyFont="1" applyBorder="1" applyAlignment="1">
      <alignment horizontal="centerContinuous" vertical="center"/>
    </xf>
    <xf numFmtId="0" fontId="19" fillId="0" borderId="15" xfId="3" applyFont="1" applyBorder="1" applyAlignment="1">
      <alignment horizontal="centerContinuous" vertical="center"/>
    </xf>
    <xf numFmtId="0" fontId="19" fillId="0" borderId="0" xfId="3" applyFont="1" applyAlignment="1">
      <alignment horizontal="centerContinuous" vertical="center"/>
    </xf>
    <xf numFmtId="0" fontId="19" fillId="0" borderId="27" xfId="3" applyFont="1" applyBorder="1" applyAlignment="1">
      <alignment horizontal="centerContinuous" vertical="center"/>
    </xf>
    <xf numFmtId="0" fontId="19" fillId="0" borderId="32" xfId="3" applyFont="1" applyBorder="1" applyAlignment="1">
      <alignment horizontal="centerContinuous" vertical="center"/>
    </xf>
    <xf numFmtId="0" fontId="18" fillId="0" borderId="28" xfId="3" applyFont="1" applyBorder="1" applyAlignment="1">
      <alignment horizontal="centerContinuous"/>
    </xf>
    <xf numFmtId="0" fontId="18" fillId="0" borderId="30" xfId="3" applyFont="1" applyBorder="1" applyAlignment="1">
      <alignment horizontal="centerContinuous"/>
    </xf>
    <xf numFmtId="0" fontId="18" fillId="0" borderId="15" xfId="3" applyFont="1" applyBorder="1"/>
    <xf numFmtId="0" fontId="18" fillId="0" borderId="27" xfId="3" applyFont="1" applyBorder="1"/>
    <xf numFmtId="14" fontId="18" fillId="0" borderId="0" xfId="3" applyNumberFormat="1" applyFont="1"/>
    <xf numFmtId="14" fontId="18" fillId="0" borderId="0" xfId="3" applyNumberFormat="1" applyFont="1" applyAlignment="1">
      <alignment horizontal="left"/>
    </xf>
    <xf numFmtId="0" fontId="19" fillId="0" borderId="0" xfId="3" applyFont="1" applyAlignment="1">
      <alignment horizontal="center"/>
    </xf>
    <xf numFmtId="0" fontId="19" fillId="0" borderId="0" xfId="3" applyFont="1"/>
    <xf numFmtId="42" fontId="19" fillId="0" borderId="0" xfId="3" applyNumberFormat="1" applyFont="1" applyAlignment="1">
      <alignment horizontal="right"/>
    </xf>
    <xf numFmtId="1" fontId="18" fillId="0" borderId="0" xfId="3" applyNumberFormat="1" applyFont="1" applyAlignment="1">
      <alignment horizontal="center"/>
    </xf>
    <xf numFmtId="168" fontId="18" fillId="0" borderId="0" xfId="3" applyNumberFormat="1" applyFont="1" applyAlignment="1">
      <alignment horizontal="right"/>
    </xf>
    <xf numFmtId="1" fontId="18" fillId="0" borderId="6" xfId="3" applyNumberFormat="1" applyFont="1" applyBorder="1" applyAlignment="1">
      <alignment horizontal="center"/>
    </xf>
    <xf numFmtId="168" fontId="18" fillId="0" borderId="6" xfId="3" applyNumberFormat="1" applyFont="1" applyBorder="1" applyAlignment="1">
      <alignment horizontal="right"/>
    </xf>
    <xf numFmtId="168" fontId="19" fillId="0" borderId="0" xfId="3" applyNumberFormat="1" applyFont="1" applyAlignment="1">
      <alignment horizontal="right"/>
    </xf>
    <xf numFmtId="1" fontId="18" fillId="0" borderId="29" xfId="3" applyNumberFormat="1" applyFont="1" applyBorder="1" applyAlignment="1">
      <alignment horizontal="center"/>
    </xf>
    <xf numFmtId="168" fontId="18" fillId="0" borderId="29" xfId="3" applyNumberFormat="1" applyFont="1" applyBorder="1" applyAlignment="1">
      <alignment horizontal="right"/>
    </xf>
    <xf numFmtId="0" fontId="18" fillId="0" borderId="6" xfId="3" applyFont="1" applyBorder="1" applyAlignment="1">
      <alignment horizontal="center"/>
    </xf>
    <xf numFmtId="0" fontId="18" fillId="0" borderId="33" xfId="3" applyFont="1" applyBorder="1" applyAlignment="1">
      <alignment horizontal="center"/>
    </xf>
    <xf numFmtId="168" fontId="18" fillId="0" borderId="33" xfId="3" applyNumberFormat="1" applyFont="1" applyBorder="1" applyAlignment="1">
      <alignment horizontal="right"/>
    </xf>
    <xf numFmtId="168" fontId="18" fillId="0" borderId="0" xfId="3" applyNumberFormat="1" applyFont="1"/>
    <xf numFmtId="168" fontId="18" fillId="0" borderId="29" xfId="3" applyNumberFormat="1" applyFont="1" applyBorder="1"/>
    <xf numFmtId="0" fontId="18" fillId="0" borderId="28" xfId="3" applyFont="1" applyBorder="1"/>
    <xf numFmtId="0" fontId="18" fillId="0" borderId="29" xfId="3" applyFont="1" applyBorder="1"/>
    <xf numFmtId="0" fontId="18" fillId="0" borderId="30" xfId="3" applyFont="1" applyBorder="1"/>
  </cellXfs>
  <cellStyles count="4">
    <cellStyle name="Millares" xfId="1" builtinId="3"/>
    <cellStyle name="Normal" xfId="0" builtinId="0"/>
    <cellStyle name="Normal 2" xfId="3" xr:uid="{00000000-0005-0000-0000-000002000000}"/>
    <cellStyle name="Porcentaje" xfId="2" builtinId="5"/>
  </cellStyles>
  <dxfs count="41"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5" formatCode="_(* #,##0_);_(* \(#,##0\);_(* &quot;-&quot;??_);_(@_)"/>
    </dxf>
    <dxf>
      <numFmt numFmtId="167" formatCode="_(* #,##0.0_);_(* \(#,##0.0\);_(* &quot;-&quot;??_);_(@_)"/>
    </dxf>
    <dxf>
      <numFmt numFmtId="165" formatCode="_(* #,##0_);_(* \(#,##0\);_(* &quot;-&quot;??_);_(@_)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7" formatCode="_(* #,##0.0_);_(* \(#,##0.0\);_(* &quot;-&quot;??_);_(@_)"/>
    </dxf>
    <dxf>
      <numFmt numFmtId="164" formatCode="_(* #,##0.00_);_(* \(#,##0.00\);_(* &quot;-&quot;??_);_(@_)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numFmt numFmtId="164" formatCode="_(* #,##0.00_);_(* \(#,##0.00\);_(* &quot;-&quot;??_);_(@_)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1</xdr:col>
      <xdr:colOff>380767</xdr:colOff>
      <xdr:row>3</xdr:row>
      <xdr:rowOff>171450</xdr:rowOff>
    </xdr:to>
    <xdr:pic>
      <xdr:nvPicPr>
        <xdr:cNvPr id="2" name="2 Imagen" descr="Descripción: C:\Users\Usuario\Desktop\EDITAR\NUEVO 23052013\PARA EDITAR JUNIO 4 DE 2013\FORMATOS GUIAS DA CALIDAD\logo-acreditacion-HILA-azu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4763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D1C9D93-DD04-4162-8853-05943DB0F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35.605438888888" createdVersion="8" refreshedVersion="8" minRefreshableVersion="3" recordCount="6" xr:uid="{FD314D30-7D2C-400D-B744-546AF664AACF}">
  <cacheSource type="worksheet">
    <worksheetSource ref="A2:AW8" sheet="ESTADO DE CADA FACTURA"/>
  </cacheSource>
  <cacheFields count="49">
    <cacheField name="RESPONSABLE" numFmtId="0">
      <sharedItems/>
    </cacheField>
    <cacheField name="NIT IPS" numFmtId="0">
      <sharedItems containsSemiMixedTypes="0" containsString="0" containsNumber="1" containsInteger="1" minValue="891200240" maxValue="89120024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709260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665176" maxValue="1678921"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17-02-01T00:00:00" maxDate="2022-03-15T00:00:00"/>
    </cacheField>
    <cacheField name="VALOR FACT IPS" numFmtId="166">
      <sharedItems containsSemiMixedTypes="0" containsString="0" containsNumber="1" containsInteger="1" minValue="65700" maxValue="8574008"/>
    </cacheField>
    <cacheField name="SALDO FACT IPS" numFmtId="166">
      <sharedItems containsSemiMixedTypes="0" containsString="0" containsNumber="1" containsInteger="1" minValue="65700" maxValue="5776060"/>
    </cacheField>
    <cacheField name="OBSERVACION SASS" numFmtId="0">
      <sharedItems/>
    </cacheField>
    <cacheField name="ESTADO EPS" numFmtId="0">
      <sharedItems count="2">
        <s v="FACTURA NO RADICADA"/>
        <s v="FACTURA PENDIENTE DE PROGRAMACIÓN DE PAGO"/>
      </sharedItems>
    </cacheField>
    <cacheField name="POR PAGAR" numFmtId="0">
      <sharedItems containsNonDate="0" containsString="0" containsBlank="1"/>
    </cacheField>
    <cacheField name="VALOR VAGLO" numFmtId="166">
      <sharedItems containsNonDate="0" containsString="0" containsBlank="1"/>
    </cacheField>
    <cacheField name="ESTADO VAGLO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577606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5776060"/>
    </cacheField>
    <cacheField name="SALDO SASS" numFmtId="166">
      <sharedItems containsSemiMixedTypes="0" containsString="0" containsNumber="1" containsInteger="1" minValue="0" maxValue="0"/>
    </cacheField>
    <cacheField name="CANT" numFmtId="166">
      <sharedItems containsNonDate="0" containsString="0" containsBlank="1"/>
    </cacheField>
    <cacheField name="VALO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6">
      <sharedItems containsSemiMixedTypes="0" containsString="0" containsNumber="1" containsInteger="1" minValue="0" maxValue="0"/>
    </cacheField>
    <cacheField name="VALOR GLOSA DV" numFmtId="166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02-01T00:00:00" maxDate="2022-03-1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1"/>
    </cacheField>
    <cacheField name="F PROBABLE PAGO SASS" numFmtId="0">
      <sharedItems containsMixedTypes="1" containsNumber="1" containsInteger="1" minValue="20220130" maxValue="20220130"/>
    </cacheField>
    <cacheField name="F RAD SASS" numFmtId="0">
      <sharedItems containsMixedTypes="1" containsNumber="1" containsInteger="1" minValue="20220118" maxValue="20220118"/>
    </cacheField>
    <cacheField name="VALOR REPORTADO CRICULAR 030" numFmtId="166">
      <sharedItems containsSemiMixedTypes="0" containsString="0" containsNumber="1" containsInteger="1" minValue="0" maxValue="5776060"/>
    </cacheField>
    <cacheField name="VALOR GLOSA ACEPTADA REPORTADO CIRCULAR 030" numFmtId="166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623" maxValue="202206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Diego Fernandez Valencia"/>
    <n v="891200240"/>
    <s v="ESE HOSPITAL INFANTIL LOS ANGELES DE PASTO"/>
    <m/>
    <n v="1090101"/>
    <s v="_1090101"/>
    <s v="891200240__1090101"/>
    <m/>
    <m/>
    <n v="0"/>
    <d v="2017-02-01T00:00:00"/>
    <n v="8574008"/>
    <n v="1410452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17-02-01T00:00:00"/>
    <m/>
    <m/>
    <m/>
    <s v="SI"/>
    <n v="0"/>
    <s v=" "/>
    <s v=" "/>
    <n v="0"/>
    <m/>
    <m/>
    <n v="20220623"/>
  </r>
  <r>
    <s v="Diego Fernandez Valencia"/>
    <n v="891200240"/>
    <s v="ESE HOSPITAL INFANTIL LOS ANGELES DE PASTO"/>
    <m/>
    <n v="1701259"/>
    <s v="_1701259"/>
    <s v="891200240__1701259"/>
    <m/>
    <m/>
    <n v="0"/>
    <d v="2022-02-17T00:00:00"/>
    <n v="76700"/>
    <n v="767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2-17T00:00:00"/>
    <m/>
    <m/>
    <m/>
    <s v="SI"/>
    <n v="0"/>
    <s v=" "/>
    <s v=" "/>
    <n v="0"/>
    <m/>
    <m/>
    <n v="20220623"/>
  </r>
  <r>
    <s v="Diego Fernandez Valencia"/>
    <n v="891200240"/>
    <s v="ESE HOSPITAL INFANTIL LOS ANGELES DE PASTO"/>
    <m/>
    <n v="1701809"/>
    <s v="_1701809"/>
    <s v="891200240__1701809"/>
    <m/>
    <m/>
    <n v="0"/>
    <d v="2022-02-21T00:00:00"/>
    <n v="238100"/>
    <n v="2381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2-21T00:00:00"/>
    <m/>
    <m/>
    <m/>
    <s v="SI"/>
    <n v="0"/>
    <s v=" "/>
    <s v=" "/>
    <n v="0"/>
    <m/>
    <m/>
    <n v="20220623"/>
  </r>
  <r>
    <s v="Diego Fernandez Valencia"/>
    <n v="891200240"/>
    <s v="ESE HOSPITAL INFANTIL LOS ANGELES DE PASTO"/>
    <m/>
    <n v="1709260"/>
    <s v="_1709260"/>
    <s v="891200240__1709260"/>
    <m/>
    <m/>
    <n v="0"/>
    <d v="2022-03-14T00:00:00"/>
    <n v="65700"/>
    <n v="65700"/>
    <s v="A)Factura no radicada en ERP"/>
    <x v="0"/>
    <m/>
    <m/>
    <m/>
    <m/>
    <s v="no_cruza"/>
    <n v="0"/>
    <n v="0"/>
    <n v="0"/>
    <n v="0"/>
    <n v="0"/>
    <n v="0"/>
    <m/>
    <n v="0"/>
    <n v="0"/>
    <m/>
    <m/>
    <n v="0"/>
    <s v=" "/>
    <m/>
    <n v="0"/>
    <n v="0"/>
    <m/>
    <d v="2022-03-14T00:00:00"/>
    <m/>
    <m/>
    <m/>
    <s v="SI"/>
    <n v="0"/>
    <s v=" "/>
    <s v=" "/>
    <n v="0"/>
    <m/>
    <m/>
    <n v="20220623"/>
  </r>
  <r>
    <s v="Diego Fernandez Valencia"/>
    <n v="891200240"/>
    <s v="ESE HOSPITAL INFANTIL LOS ANGELES DE PASTO"/>
    <m/>
    <n v="1665176"/>
    <s v="_1665176"/>
    <s v="891200240__1665176"/>
    <m/>
    <n v="1665176"/>
    <n v="0"/>
    <d v="2021-10-20T00:00:00"/>
    <n v="450155"/>
    <n v="450155"/>
    <s v="B)Factura sin saldo ERP"/>
    <x v="1"/>
    <m/>
    <m/>
    <m/>
    <m/>
    <s v="OK"/>
    <n v="450155"/>
    <n v="0"/>
    <n v="0"/>
    <n v="0"/>
    <n v="450155"/>
    <n v="0"/>
    <m/>
    <n v="0"/>
    <n v="0"/>
    <m/>
    <m/>
    <n v="0"/>
    <s v=" "/>
    <m/>
    <n v="0"/>
    <n v="0"/>
    <m/>
    <d v="2021-10-20T00:00:00"/>
    <m/>
    <n v="2"/>
    <m/>
    <s v="SI"/>
    <n v="1"/>
    <n v="20220130"/>
    <n v="20220118"/>
    <n v="450155"/>
    <n v="0"/>
    <m/>
    <n v="20220623"/>
  </r>
  <r>
    <s v="Diego Fernandez Valencia"/>
    <n v="891200240"/>
    <s v="ESE HOSPITAL INFANTIL LOS ANGELES DE PASTO"/>
    <m/>
    <n v="1678921"/>
    <s v="_1678921"/>
    <s v="891200240__1678921"/>
    <m/>
    <n v="1678921"/>
    <n v="0"/>
    <d v="2021-11-30T00:00:00"/>
    <n v="5776060"/>
    <n v="5776060"/>
    <s v="B)Factura sin saldo ERP"/>
    <x v="1"/>
    <m/>
    <m/>
    <m/>
    <m/>
    <s v="OK"/>
    <n v="5776060"/>
    <n v="0"/>
    <n v="0"/>
    <n v="0"/>
    <n v="5776060"/>
    <n v="0"/>
    <m/>
    <n v="0"/>
    <n v="0"/>
    <m/>
    <m/>
    <n v="0"/>
    <s v=" "/>
    <m/>
    <n v="0"/>
    <n v="0"/>
    <m/>
    <d v="2021-11-30T00:00:00"/>
    <m/>
    <n v="2"/>
    <m/>
    <s v="SI"/>
    <n v="1"/>
    <n v="20220130"/>
    <n v="20220118"/>
    <n v="5776060"/>
    <n v="0"/>
    <m/>
    <n v="202206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3E75BF-1312-4C32-924E-A6FF72696BA8}" name="TablaDinámica3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6" firstHeaderRow="0" firstDataRow="1" firstDataCol="1"/>
  <pivotFields count="49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numFmtId="166" showAll="0"/>
    <pivotField numFmtId="166" showAll="0"/>
    <pivotField numFmtId="164" showAll="0"/>
    <pivotField numFmtId="164"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numFmtId="164" showAll="0"/>
    <pivotField showAll="0"/>
    <pivotField showAll="0"/>
    <pivotField numFmtId="166" showAll="0"/>
    <pivotField numFmtId="166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5" subtotal="count" baseField="0" baseItem="0"/>
    <dataField name="SALDO FACT IPS " fld="12" baseField="0" baseItem="0" numFmtId="165"/>
  </dataFields>
  <formats count="7">
    <format dxfId="35">
      <pivotArea field="14" type="button" dataOnly="0" labelOnly="1" outline="0" axis="axisRow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grandRow="1" outline="0" collapsedLevelsAreSubtotals="1" fieldPosition="0"/>
    </format>
    <format dxfId="32">
      <pivotArea dataOnly="0" labelOnly="1" grandRow="1" outline="0" fieldPosition="0"/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zoomScale="82" zoomScaleNormal="82" workbookViewId="0">
      <pane ySplit="11" topLeftCell="A12" activePane="bottomLeft" state="frozen"/>
      <selection pane="bottomLeft" activeCell="A22" sqref="A22"/>
    </sheetView>
  </sheetViews>
  <sheetFormatPr baseColWidth="10" defaultRowHeight="15" x14ac:dyDescent="0.25"/>
  <cols>
    <col min="1" max="1" width="16.85546875" customWidth="1"/>
    <col min="2" max="2" width="20.85546875" customWidth="1"/>
    <col min="3" max="3" width="20.5703125" bestFit="1" customWidth="1"/>
    <col min="4" max="4" width="18.140625" bestFit="1" customWidth="1"/>
    <col min="5" max="5" width="15.140625" style="23" customWidth="1"/>
    <col min="6" max="6" width="16.85546875" style="24" customWidth="1"/>
    <col min="7" max="7" width="18.7109375" style="24" customWidth="1"/>
    <col min="8" max="9" width="15.140625" style="24" customWidth="1"/>
    <col min="10" max="10" width="24" style="24" customWidth="1"/>
    <col min="11" max="11" width="16.7109375" style="24" customWidth="1"/>
    <col min="12" max="12" width="15.5703125" style="24" customWidth="1"/>
    <col min="13" max="13" width="16.85546875" customWidth="1"/>
  </cols>
  <sheetData>
    <row r="1" spans="1:13" s="4" customFormat="1" ht="15" customHeight="1" x14ac:dyDescent="0.25">
      <c r="A1" s="42"/>
      <c r="B1" s="42"/>
      <c r="C1" s="43" t="s">
        <v>0</v>
      </c>
      <c r="D1" s="44"/>
      <c r="E1" s="44"/>
      <c r="F1" s="44"/>
      <c r="G1" s="44"/>
      <c r="H1" s="44"/>
      <c r="I1" s="45"/>
      <c r="J1" s="1" t="s">
        <v>1</v>
      </c>
      <c r="K1" s="2"/>
      <c r="L1" s="3" t="s">
        <v>2</v>
      </c>
    </row>
    <row r="2" spans="1:13" s="4" customFormat="1" x14ac:dyDescent="0.25">
      <c r="A2" s="42"/>
      <c r="B2" s="42"/>
      <c r="C2" s="46"/>
      <c r="D2" s="47"/>
      <c r="E2" s="47"/>
      <c r="F2" s="47"/>
      <c r="G2" s="47"/>
      <c r="H2" s="47"/>
      <c r="I2" s="48"/>
      <c r="J2" s="49" t="s">
        <v>3</v>
      </c>
      <c r="K2" s="50"/>
      <c r="L2" s="51"/>
    </row>
    <row r="3" spans="1:13" s="4" customFormat="1" ht="15" customHeight="1" x14ac:dyDescent="0.25">
      <c r="A3" s="42"/>
      <c r="B3" s="42"/>
      <c r="C3" s="43" t="s">
        <v>4</v>
      </c>
      <c r="D3" s="44"/>
      <c r="E3" s="44"/>
      <c r="F3" s="44"/>
      <c r="G3" s="44"/>
      <c r="H3" s="44"/>
      <c r="I3" s="45"/>
      <c r="J3" s="52" t="s">
        <v>5</v>
      </c>
      <c r="K3" s="53"/>
      <c r="L3" s="54"/>
    </row>
    <row r="4" spans="1:13" s="4" customFormat="1" x14ac:dyDescent="0.25">
      <c r="A4" s="42"/>
      <c r="B4" s="42"/>
      <c r="C4" s="46"/>
      <c r="D4" s="47"/>
      <c r="E4" s="47"/>
      <c r="F4" s="47"/>
      <c r="G4" s="47"/>
      <c r="H4" s="47"/>
      <c r="I4" s="48"/>
      <c r="J4" s="55"/>
      <c r="K4" s="56"/>
      <c r="L4" s="57"/>
    </row>
    <row r="5" spans="1:13" s="4" customFormat="1" x14ac:dyDescent="0.25">
      <c r="E5" s="5"/>
      <c r="F5" s="6"/>
      <c r="G5" s="6"/>
      <c r="H5" s="6"/>
      <c r="I5" s="6"/>
      <c r="J5" s="6"/>
      <c r="K5" s="6"/>
      <c r="L5" s="6"/>
    </row>
    <row r="6" spans="1:13" s="4" customFormat="1" x14ac:dyDescent="0.25">
      <c r="A6" s="7"/>
      <c r="E6" s="5"/>
      <c r="F6" s="6"/>
      <c r="G6" s="6"/>
      <c r="H6" s="6"/>
      <c r="I6" s="6"/>
      <c r="J6" s="6"/>
      <c r="K6" s="6"/>
      <c r="L6" s="6"/>
    </row>
    <row r="7" spans="1:13" s="4" customFormat="1" x14ac:dyDescent="0.25">
      <c r="A7" s="8" t="s">
        <v>6</v>
      </c>
      <c r="C7" s="8" t="s">
        <v>36</v>
      </c>
      <c r="D7" s="8"/>
      <c r="E7" s="5"/>
      <c r="F7" s="6"/>
      <c r="G7" s="6"/>
      <c r="H7" s="6"/>
      <c r="I7" s="6"/>
      <c r="J7" s="6"/>
      <c r="K7" s="6"/>
      <c r="L7" s="6"/>
    </row>
    <row r="8" spans="1:13" s="4" customFormat="1" x14ac:dyDescent="0.25">
      <c r="A8" s="8" t="s">
        <v>7</v>
      </c>
      <c r="B8" s="9"/>
      <c r="C8" s="8">
        <v>890303093</v>
      </c>
      <c r="D8" s="10"/>
      <c r="E8" s="5"/>
      <c r="F8" s="6"/>
      <c r="G8" s="6"/>
      <c r="H8" s="6"/>
      <c r="I8" s="6"/>
      <c r="J8" s="6"/>
      <c r="K8" s="6"/>
      <c r="L8" s="6"/>
    </row>
    <row r="9" spans="1:13" s="4" customFormat="1" x14ac:dyDescent="0.25">
      <c r="A9" s="8" t="s">
        <v>8</v>
      </c>
      <c r="B9" s="9"/>
      <c r="C9" s="11">
        <v>44712</v>
      </c>
      <c r="D9" s="12"/>
      <c r="E9" s="5"/>
      <c r="F9" s="6"/>
      <c r="G9" s="6"/>
      <c r="H9" s="6"/>
      <c r="I9" s="6"/>
      <c r="J9" s="6"/>
      <c r="K9" s="6"/>
      <c r="L9" s="6"/>
    </row>
    <row r="10" spans="1:13" s="4" customFormat="1" x14ac:dyDescent="0.25">
      <c r="E10" s="5"/>
      <c r="F10" s="13"/>
      <c r="G10" s="13"/>
      <c r="H10" s="13"/>
      <c r="I10" s="13"/>
      <c r="J10" s="13"/>
      <c r="K10" s="6"/>
      <c r="L10" s="6"/>
    </row>
    <row r="11" spans="1:13" ht="27.75" customHeight="1" x14ac:dyDescent="0.25">
      <c r="A11" s="14" t="s">
        <v>9</v>
      </c>
      <c r="B11" s="14" t="s">
        <v>10</v>
      </c>
      <c r="C11" s="14" t="s">
        <v>11</v>
      </c>
      <c r="D11" s="14" t="s">
        <v>12</v>
      </c>
      <c r="E11" s="15" t="s">
        <v>13</v>
      </c>
      <c r="F11" s="16" t="s">
        <v>14</v>
      </c>
      <c r="G11" s="16" t="s">
        <v>15</v>
      </c>
      <c r="H11" s="16" t="s">
        <v>16</v>
      </c>
      <c r="I11" s="16" t="s">
        <v>17</v>
      </c>
      <c r="J11" s="16" t="s">
        <v>18</v>
      </c>
      <c r="K11" s="16" t="s">
        <v>19</v>
      </c>
      <c r="L11" s="16" t="s">
        <v>20</v>
      </c>
      <c r="M11" s="16" t="s">
        <v>21</v>
      </c>
    </row>
    <row r="12" spans="1:13" s="21" customFormat="1" x14ac:dyDescent="0.25">
      <c r="A12" s="39">
        <v>1090101</v>
      </c>
      <c r="B12" s="17">
        <v>8754</v>
      </c>
      <c r="C12" s="18">
        <v>42767</v>
      </c>
      <c r="D12" s="18">
        <v>42772</v>
      </c>
      <c r="E12" s="19">
        <f>$C$9-D12</f>
        <v>1940</v>
      </c>
      <c r="F12" s="40">
        <v>1410452</v>
      </c>
      <c r="G12" s="20">
        <v>8574008</v>
      </c>
      <c r="H12" s="20">
        <v>0</v>
      </c>
      <c r="I12" s="20">
        <v>0</v>
      </c>
      <c r="J12" s="20">
        <v>0</v>
      </c>
      <c r="K12" s="20">
        <v>7163556</v>
      </c>
      <c r="L12" s="20">
        <f>G12-J12-K12</f>
        <v>1410452</v>
      </c>
      <c r="M12" s="20">
        <f>F12-L12</f>
        <v>0</v>
      </c>
    </row>
    <row r="13" spans="1:13" s="21" customFormat="1" x14ac:dyDescent="0.25">
      <c r="A13" s="39">
        <v>1665176</v>
      </c>
      <c r="B13" s="17">
        <v>17646</v>
      </c>
      <c r="C13" s="18">
        <v>44489</v>
      </c>
      <c r="D13" s="18">
        <v>44579</v>
      </c>
      <c r="E13" s="19">
        <f t="shared" ref="E13:E14" si="0">$C$9-D13</f>
        <v>133</v>
      </c>
      <c r="F13" s="40">
        <v>450155</v>
      </c>
      <c r="G13" s="20">
        <v>450155</v>
      </c>
      <c r="H13" s="20">
        <v>0</v>
      </c>
      <c r="I13" s="20">
        <v>0</v>
      </c>
      <c r="J13" s="20">
        <v>0</v>
      </c>
      <c r="K13" s="20">
        <v>0</v>
      </c>
      <c r="L13" s="20">
        <f t="shared" ref="L13:L16" si="1">G13-J13-K13</f>
        <v>450155</v>
      </c>
      <c r="M13" s="20">
        <f t="shared" ref="M13:M16" si="2">F13-L13</f>
        <v>0</v>
      </c>
    </row>
    <row r="14" spans="1:13" s="21" customFormat="1" x14ac:dyDescent="0.25">
      <c r="A14" s="39">
        <v>1678921</v>
      </c>
      <c r="B14" s="17">
        <v>17844</v>
      </c>
      <c r="C14" s="18">
        <v>44530</v>
      </c>
      <c r="D14" s="18">
        <v>44579</v>
      </c>
      <c r="E14" s="19">
        <f t="shared" si="0"/>
        <v>133</v>
      </c>
      <c r="F14" s="40">
        <v>5776060</v>
      </c>
      <c r="G14" s="20">
        <v>5776060</v>
      </c>
      <c r="H14" s="20">
        <v>0</v>
      </c>
      <c r="I14" s="20">
        <v>0</v>
      </c>
      <c r="J14" s="20">
        <v>0</v>
      </c>
      <c r="K14" s="20">
        <v>0</v>
      </c>
      <c r="L14" s="20">
        <f t="shared" si="1"/>
        <v>5776060</v>
      </c>
      <c r="M14" s="20">
        <f t="shared" si="2"/>
        <v>0</v>
      </c>
    </row>
    <row r="15" spans="1:13" s="21" customFormat="1" x14ac:dyDescent="0.25">
      <c r="A15" s="39">
        <v>1701259</v>
      </c>
      <c r="B15" s="17">
        <v>18539</v>
      </c>
      <c r="C15" s="18">
        <v>44609</v>
      </c>
      <c r="D15" s="18" t="s">
        <v>37</v>
      </c>
      <c r="E15" s="19">
        <v>0</v>
      </c>
      <c r="F15" s="40">
        <v>76700</v>
      </c>
      <c r="G15" s="20">
        <v>76700</v>
      </c>
      <c r="H15" s="20">
        <v>0</v>
      </c>
      <c r="I15" s="20">
        <v>0</v>
      </c>
      <c r="J15" s="20">
        <v>0</v>
      </c>
      <c r="K15" s="20">
        <v>0</v>
      </c>
      <c r="L15" s="20">
        <f t="shared" si="1"/>
        <v>76700</v>
      </c>
      <c r="M15" s="20">
        <f t="shared" si="2"/>
        <v>0</v>
      </c>
    </row>
    <row r="16" spans="1:13" s="21" customFormat="1" x14ac:dyDescent="0.25">
      <c r="A16" s="39">
        <v>1701809</v>
      </c>
      <c r="B16" s="17">
        <v>18539</v>
      </c>
      <c r="C16" s="18">
        <v>44613</v>
      </c>
      <c r="D16" s="18" t="s">
        <v>37</v>
      </c>
      <c r="E16" s="19">
        <v>0</v>
      </c>
      <c r="F16" s="40">
        <v>238100</v>
      </c>
      <c r="G16" s="20">
        <v>238100</v>
      </c>
      <c r="H16" s="20">
        <v>0</v>
      </c>
      <c r="I16" s="20">
        <v>0</v>
      </c>
      <c r="J16" s="20">
        <v>0</v>
      </c>
      <c r="K16" s="20">
        <v>0</v>
      </c>
      <c r="L16" s="20">
        <f t="shared" si="1"/>
        <v>238100</v>
      </c>
      <c r="M16" s="20">
        <f t="shared" si="2"/>
        <v>0</v>
      </c>
    </row>
    <row r="17" spans="1:13" s="21" customFormat="1" x14ac:dyDescent="0.25">
      <c r="A17" s="39">
        <v>1709260</v>
      </c>
      <c r="B17" s="17">
        <v>17844</v>
      </c>
      <c r="C17" s="18">
        <v>44634</v>
      </c>
      <c r="D17" s="18" t="s">
        <v>37</v>
      </c>
      <c r="E17" s="19">
        <v>0</v>
      </c>
      <c r="F17" s="40">
        <v>65700</v>
      </c>
      <c r="G17" s="20">
        <v>65700</v>
      </c>
      <c r="H17" s="20">
        <v>0</v>
      </c>
      <c r="I17" s="20">
        <v>0</v>
      </c>
      <c r="J17" s="20">
        <v>0</v>
      </c>
      <c r="K17" s="20">
        <v>0</v>
      </c>
      <c r="L17" s="20">
        <f t="shared" ref="L17" si="3">G17-J17-K17</f>
        <v>65700</v>
      </c>
      <c r="M17" s="20">
        <f t="shared" ref="M17" si="4">F17-L17</f>
        <v>0</v>
      </c>
    </row>
    <row r="18" spans="1:13" x14ac:dyDescent="0.25">
      <c r="A18" s="58" t="s">
        <v>22</v>
      </c>
      <c r="B18" s="59"/>
      <c r="C18" s="59"/>
      <c r="D18" s="59"/>
      <c r="E18" s="60"/>
      <c r="F18" s="22">
        <f t="shared" ref="F18:M18" si="5">SUM(F12:F17)</f>
        <v>8017167</v>
      </c>
      <c r="G18" s="22">
        <f t="shared" si="5"/>
        <v>15180723</v>
      </c>
      <c r="H18" s="22">
        <f t="shared" si="5"/>
        <v>0</v>
      </c>
      <c r="I18" s="22">
        <f t="shared" si="5"/>
        <v>0</v>
      </c>
      <c r="J18" s="22">
        <f t="shared" si="5"/>
        <v>0</v>
      </c>
      <c r="K18" s="22">
        <f t="shared" si="5"/>
        <v>7163556</v>
      </c>
      <c r="L18" s="22">
        <f t="shared" si="5"/>
        <v>8017167</v>
      </c>
      <c r="M18" s="22">
        <f t="shared" si="5"/>
        <v>0</v>
      </c>
    </row>
    <row r="20" spans="1:13" ht="15.75" thickBot="1" x14ac:dyDescent="0.3">
      <c r="F20" s="25"/>
    </row>
    <row r="21" spans="1:13" ht="15.75" thickBot="1" x14ac:dyDescent="0.3">
      <c r="C21" s="26"/>
      <c r="D21" s="26"/>
      <c r="G21" s="27" t="s">
        <v>23</v>
      </c>
      <c r="H21" s="28" t="s">
        <v>24</v>
      </c>
      <c r="I21" s="27" t="s">
        <v>25</v>
      </c>
      <c r="J21" s="29" t="s">
        <v>26</v>
      </c>
      <c r="K21" s="27" t="s">
        <v>27</v>
      </c>
      <c r="L21" s="27" t="s">
        <v>28</v>
      </c>
    </row>
    <row r="22" spans="1:13" ht="15.75" thickBot="1" x14ac:dyDescent="0.3">
      <c r="C22" s="26"/>
      <c r="D22" s="26"/>
      <c r="F22" s="25"/>
      <c r="G22" s="30">
        <f>SUM(L15:L17)</f>
        <v>380500</v>
      </c>
      <c r="H22" s="30">
        <v>0</v>
      </c>
      <c r="I22" s="30">
        <v>0</v>
      </c>
      <c r="J22" s="30">
        <v>0</v>
      </c>
      <c r="K22" s="30">
        <f>SUM(L12:L14)</f>
        <v>7636667</v>
      </c>
      <c r="L22" s="30">
        <f>SUM(G22:K22)</f>
        <v>8017167</v>
      </c>
    </row>
    <row r="23" spans="1:13" ht="15.75" thickBot="1" x14ac:dyDescent="0.3">
      <c r="C23" s="26"/>
      <c r="D23" s="26"/>
      <c r="F23" s="25"/>
      <c r="G23" s="31">
        <f>G22/L22</f>
        <v>4.746065536616613E-2</v>
      </c>
      <c r="H23" s="31">
        <f>H22/L22</f>
        <v>0</v>
      </c>
      <c r="I23" s="31">
        <f>I22/L22</f>
        <v>0</v>
      </c>
      <c r="J23" s="31">
        <f>J22/L22</f>
        <v>0</v>
      </c>
      <c r="K23" s="31">
        <f>K22/L22</f>
        <v>0.95253934463383383</v>
      </c>
      <c r="L23" s="32">
        <f>SUM(G23:K23)</f>
        <v>1</v>
      </c>
    </row>
    <row r="24" spans="1:13" x14ac:dyDescent="0.25">
      <c r="C24" s="26"/>
      <c r="D24" s="26"/>
      <c r="F24" s="25"/>
      <c r="G24" s="25"/>
      <c r="H24" s="25"/>
      <c r="I24" s="25"/>
      <c r="J24" s="25"/>
      <c r="K24" s="25"/>
      <c r="L24" s="25"/>
    </row>
    <row r="25" spans="1:13" x14ac:dyDescent="0.25">
      <c r="C25" s="26"/>
      <c r="D25" s="26"/>
      <c r="F25" s="25"/>
      <c r="G25" s="25"/>
      <c r="H25" s="25"/>
      <c r="I25" s="41" t="s">
        <v>38</v>
      </c>
      <c r="J25" s="41"/>
      <c r="K25" s="41"/>
      <c r="L25" s="33">
        <f>176500-176500</f>
        <v>0</v>
      </c>
    </row>
    <row r="26" spans="1:13" x14ac:dyDescent="0.25">
      <c r="C26" s="26"/>
      <c r="D26" s="26"/>
      <c r="F26" s="25"/>
      <c r="G26" s="25"/>
      <c r="H26" s="25"/>
      <c r="I26" s="25"/>
      <c r="J26" s="25"/>
      <c r="K26" s="25"/>
      <c r="L26" s="25"/>
    </row>
    <row r="27" spans="1:13" x14ac:dyDescent="0.25">
      <c r="I27" s="41" t="s">
        <v>29</v>
      </c>
      <c r="J27" s="41"/>
      <c r="K27" s="41"/>
      <c r="L27" s="33">
        <f>L18-L25</f>
        <v>8017167</v>
      </c>
    </row>
    <row r="28" spans="1:13" s="37" customFormat="1" x14ac:dyDescent="0.25">
      <c r="A28"/>
      <c r="B28"/>
      <c r="C28"/>
      <c r="D28"/>
      <c r="E28" s="23"/>
      <c r="F28" s="24"/>
      <c r="G28" s="24"/>
      <c r="H28" s="24"/>
      <c r="I28" s="24"/>
      <c r="J28" s="24"/>
      <c r="K28" s="24"/>
      <c r="L28" s="24"/>
      <c r="M28"/>
    </row>
    <row r="30" spans="1:13" x14ac:dyDescent="0.25">
      <c r="A30" s="34" t="s">
        <v>30</v>
      </c>
      <c r="B30" t="s">
        <v>31</v>
      </c>
      <c r="E30" s="35" t="s">
        <v>32</v>
      </c>
      <c r="F30" s="13" t="s">
        <v>33</v>
      </c>
      <c r="I30" s="36" t="s">
        <v>34</v>
      </c>
      <c r="K30" s="6"/>
      <c r="M30" s="37"/>
    </row>
    <row r="32" spans="1:13" x14ac:dyDescent="0.25">
      <c r="I32" s="38" t="s">
        <v>35</v>
      </c>
      <c r="J32"/>
    </row>
  </sheetData>
  <autoFilter ref="A11:M23" xr:uid="{00000000-0009-0000-0000-000000000000}"/>
  <sortState xmlns:xlrd2="http://schemas.microsoft.com/office/spreadsheetml/2017/richdata2" ref="A12:L37">
    <sortCondition ref="B12:B37"/>
    <sortCondition ref="A12:A37"/>
  </sortState>
  <mergeCells count="8">
    <mergeCell ref="I25:K25"/>
    <mergeCell ref="I27:K27"/>
    <mergeCell ref="A1:B4"/>
    <mergeCell ref="C1:I2"/>
    <mergeCell ref="J2:L2"/>
    <mergeCell ref="C3:I4"/>
    <mergeCell ref="J3:L4"/>
    <mergeCell ref="A18:E18"/>
  </mergeCells>
  <conditionalFormatting sqref="A1:A11">
    <cfRule type="duplicateValues" dxfId="40" priority="5" stopIfTrue="1"/>
  </conditionalFormatting>
  <conditionalFormatting sqref="B18">
    <cfRule type="duplicateValues" dxfId="39" priority="4" stopIfTrue="1"/>
  </conditionalFormatting>
  <conditionalFormatting sqref="B30">
    <cfRule type="duplicateValues" dxfId="38" priority="3" stopIfTrue="1"/>
  </conditionalFormatting>
  <conditionalFormatting sqref="A1:A16 A18:A1048576">
    <cfRule type="duplicateValues" dxfId="37" priority="2"/>
  </conditionalFormatting>
  <conditionalFormatting sqref="A17">
    <cfRule type="duplicateValues" dxfId="36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0D410-F506-4E3C-889D-23FFFCE4A2DC}">
  <dimension ref="A3:C6"/>
  <sheetViews>
    <sheetView showGridLines="0" workbookViewId="0">
      <selection activeCell="A3" sqref="A3:C6"/>
    </sheetView>
  </sheetViews>
  <sheetFormatPr baseColWidth="10" defaultRowHeight="15" x14ac:dyDescent="0.25"/>
  <cols>
    <col min="1" max="1" width="46.7109375" bestFit="1" customWidth="1"/>
    <col min="2" max="2" width="18.7109375" bestFit="1" customWidth="1"/>
    <col min="3" max="3" width="23.140625" bestFit="1" customWidth="1"/>
  </cols>
  <sheetData>
    <row r="3" spans="1:3" x14ac:dyDescent="0.25">
      <c r="A3" s="81" t="s">
        <v>111</v>
      </c>
      <c r="B3" s="84" t="s">
        <v>112</v>
      </c>
      <c r="C3" s="82" t="s">
        <v>113</v>
      </c>
    </row>
    <row r="4" spans="1:3" x14ac:dyDescent="0.25">
      <c r="A4" s="79" t="s">
        <v>108</v>
      </c>
      <c r="B4" s="85">
        <v>4</v>
      </c>
      <c r="C4" s="88">
        <v>1790952</v>
      </c>
    </row>
    <row r="5" spans="1:3" x14ac:dyDescent="0.25">
      <c r="A5" s="80" t="s">
        <v>109</v>
      </c>
      <c r="B5" s="86">
        <v>2</v>
      </c>
      <c r="C5" s="89">
        <v>6226215</v>
      </c>
    </row>
    <row r="6" spans="1:3" x14ac:dyDescent="0.25">
      <c r="A6" s="83" t="s">
        <v>110</v>
      </c>
      <c r="B6" s="87">
        <v>6</v>
      </c>
      <c r="C6" s="90">
        <v>8017167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C3D32-A0F2-4E98-9334-C4299AC802E9}">
  <dimension ref="A1:AW8"/>
  <sheetViews>
    <sheetView showGridLines="0" workbookViewId="0">
      <selection activeCell="C3" sqref="C3"/>
    </sheetView>
  </sheetViews>
  <sheetFormatPr baseColWidth="10" defaultRowHeight="15" x14ac:dyDescent="0.25"/>
  <cols>
    <col min="1" max="1" width="18.7109375" bestFit="1" customWidth="1"/>
    <col min="2" max="2" width="8.7109375" bestFit="1" customWidth="1"/>
    <col min="3" max="3" width="35.85546875" bestFit="1" customWidth="1"/>
    <col min="4" max="4" width="7.140625" bestFit="1" customWidth="1"/>
    <col min="5" max="6" width="8.42578125" bestFit="1" customWidth="1"/>
    <col min="7" max="7" width="16.5703125" bestFit="1" customWidth="1"/>
    <col min="8" max="8" width="7.5703125" bestFit="1" customWidth="1"/>
    <col min="9" max="9" width="10.5703125" bestFit="1" customWidth="1"/>
    <col min="10" max="10" width="9" bestFit="1" customWidth="1"/>
    <col min="11" max="11" width="10.42578125" bestFit="1" customWidth="1"/>
    <col min="12" max="12" width="14.140625" bestFit="1" customWidth="1"/>
    <col min="13" max="13" width="13.140625" bestFit="1" customWidth="1"/>
    <col min="14" max="14" width="21.85546875" bestFit="1" customWidth="1"/>
    <col min="15" max="15" width="38" bestFit="1" customWidth="1"/>
    <col min="16" max="16" width="10.28515625" bestFit="1" customWidth="1"/>
    <col min="17" max="17" width="6.7109375" bestFit="1" customWidth="1"/>
    <col min="18" max="18" width="7.28515625" bestFit="1" customWidth="1"/>
    <col min="19" max="19" width="8.5703125" bestFit="1" customWidth="1"/>
    <col min="20" max="20" width="10.85546875" bestFit="1" customWidth="1"/>
    <col min="21" max="21" width="9.5703125" bestFit="1" customWidth="1"/>
    <col min="24" max="24" width="10.5703125" bestFit="1" customWidth="1"/>
    <col min="25" max="25" width="9.28515625" bestFit="1" customWidth="1"/>
    <col min="26" max="26" width="11.28515625" bestFit="1" customWidth="1"/>
    <col min="27" max="27" width="5.5703125" bestFit="1" customWidth="1"/>
    <col min="28" max="28" width="10.28515625" bestFit="1" customWidth="1"/>
    <col min="29" max="29" width="10.140625" bestFit="1" customWidth="1"/>
    <col min="30" max="31" width="11.28515625" bestFit="1" customWidth="1"/>
    <col min="32" max="32" width="11" bestFit="1" customWidth="1"/>
    <col min="33" max="34" width="11.140625" bestFit="1" customWidth="1"/>
    <col min="35" max="35" width="8.28515625" bestFit="1" customWidth="1"/>
    <col min="36" max="36" width="8.85546875" bestFit="1" customWidth="1"/>
    <col min="37" max="37" width="11.140625" bestFit="1" customWidth="1"/>
    <col min="38" max="39" width="9.85546875" bestFit="1" customWidth="1"/>
    <col min="40" max="40" width="7.28515625" bestFit="1" customWidth="1"/>
    <col min="41" max="41" width="8.42578125" bestFit="1" customWidth="1"/>
    <col min="42" max="42" width="11.140625" bestFit="1" customWidth="1"/>
    <col min="43" max="43" width="8" bestFit="1" customWidth="1"/>
    <col min="44" max="44" width="10.42578125" bestFit="1" customWidth="1"/>
    <col min="45" max="45" width="10.28515625" bestFit="1" customWidth="1"/>
    <col min="46" max="47" width="10.7109375" bestFit="1" customWidth="1"/>
    <col min="48" max="48" width="11.140625" bestFit="1" customWidth="1"/>
    <col min="49" max="49" width="7.85546875" bestFit="1" customWidth="1"/>
  </cols>
  <sheetData>
    <row r="1" spans="1:49" x14ac:dyDescent="0.25">
      <c r="L1" s="24">
        <f>SUBTOTAL(9,L3:L8)</f>
        <v>15180723</v>
      </c>
      <c r="M1" s="24">
        <f>SUBTOTAL(9,M3:M8)</f>
        <v>8017167</v>
      </c>
    </row>
    <row r="2" spans="1:49" s="61" customFormat="1" ht="63" x14ac:dyDescent="0.25">
      <c r="A2" s="61" t="s">
        <v>39</v>
      </c>
      <c r="B2" s="62" t="s">
        <v>40</v>
      </c>
      <c r="C2" s="61" t="s">
        <v>41</v>
      </c>
      <c r="D2" s="61" t="s">
        <v>42</v>
      </c>
      <c r="E2" s="63" t="s">
        <v>43</v>
      </c>
      <c r="F2" s="63" t="s">
        <v>44</v>
      </c>
      <c r="G2" s="61" t="s">
        <v>45</v>
      </c>
      <c r="H2" s="61" t="s">
        <v>46</v>
      </c>
      <c r="I2" s="61" t="s">
        <v>47</v>
      </c>
      <c r="J2" s="61" t="s">
        <v>48</v>
      </c>
      <c r="K2" s="61" t="s">
        <v>49</v>
      </c>
      <c r="L2" s="64" t="s">
        <v>50</v>
      </c>
      <c r="M2" s="64" t="s">
        <v>51</v>
      </c>
      <c r="N2" s="61" t="s">
        <v>52</v>
      </c>
      <c r="O2" s="65" t="s">
        <v>53</v>
      </c>
      <c r="P2" s="65" t="s">
        <v>54</v>
      </c>
      <c r="Q2" s="66" t="s">
        <v>55</v>
      </c>
      <c r="R2" s="65" t="s">
        <v>56</v>
      </c>
      <c r="S2" s="65" t="s">
        <v>57</v>
      </c>
      <c r="T2" s="61" t="s">
        <v>58</v>
      </c>
      <c r="U2" s="64" t="s">
        <v>59</v>
      </c>
      <c r="V2" s="64" t="s">
        <v>60</v>
      </c>
      <c r="W2" s="67" t="s">
        <v>61</v>
      </c>
      <c r="X2" s="67" t="s">
        <v>62</v>
      </c>
      <c r="Y2" s="64" t="s">
        <v>63</v>
      </c>
      <c r="Z2" s="64" t="s">
        <v>64</v>
      </c>
      <c r="AA2" s="64" t="s">
        <v>65</v>
      </c>
      <c r="AB2" s="66" t="s">
        <v>66</v>
      </c>
      <c r="AC2" s="66" t="s">
        <v>67</v>
      </c>
      <c r="AD2" s="65" t="s">
        <v>68</v>
      </c>
      <c r="AE2" s="65" t="s">
        <v>69</v>
      </c>
      <c r="AF2" s="68" t="s">
        <v>70</v>
      </c>
      <c r="AG2" s="61" t="s">
        <v>71</v>
      </c>
      <c r="AH2" s="61" t="s">
        <v>72</v>
      </c>
      <c r="AI2" s="69" t="s">
        <v>73</v>
      </c>
      <c r="AJ2" s="69" t="s">
        <v>74</v>
      </c>
      <c r="AK2" s="63" t="s">
        <v>75</v>
      </c>
      <c r="AL2" s="61" t="s">
        <v>76</v>
      </c>
      <c r="AM2" s="61" t="s">
        <v>77</v>
      </c>
      <c r="AN2" s="63" t="s">
        <v>78</v>
      </c>
      <c r="AO2" s="61" t="s">
        <v>79</v>
      </c>
      <c r="AP2" s="61" t="s">
        <v>80</v>
      </c>
      <c r="AQ2" s="61" t="s">
        <v>81</v>
      </c>
      <c r="AR2" s="63" t="s">
        <v>82</v>
      </c>
      <c r="AS2" s="63" t="s">
        <v>83</v>
      </c>
      <c r="AT2" s="64" t="s">
        <v>84</v>
      </c>
      <c r="AU2" s="64" t="s">
        <v>85</v>
      </c>
      <c r="AV2" s="61" t="s">
        <v>86</v>
      </c>
      <c r="AW2" s="61" t="s">
        <v>87</v>
      </c>
    </row>
    <row r="3" spans="1:49" s="78" customFormat="1" ht="10.5" x14ac:dyDescent="0.15">
      <c r="A3" s="70" t="s">
        <v>88</v>
      </c>
      <c r="B3" s="70">
        <v>891200240</v>
      </c>
      <c r="C3" s="70" t="s">
        <v>89</v>
      </c>
      <c r="D3" s="70"/>
      <c r="E3" s="71">
        <v>1090101</v>
      </c>
      <c r="F3" s="70" t="s">
        <v>90</v>
      </c>
      <c r="G3" s="70" t="s">
        <v>91</v>
      </c>
      <c r="H3" s="70"/>
      <c r="I3" s="70"/>
      <c r="J3" s="72">
        <v>0</v>
      </c>
      <c r="K3" s="73">
        <v>42767</v>
      </c>
      <c r="L3" s="74">
        <v>8574008</v>
      </c>
      <c r="M3" s="74">
        <v>1410452</v>
      </c>
      <c r="N3" s="70" t="s">
        <v>92</v>
      </c>
      <c r="O3" s="70" t="s">
        <v>108</v>
      </c>
      <c r="P3" s="70"/>
      <c r="Q3" s="75"/>
      <c r="R3" s="72"/>
      <c r="S3" s="72"/>
      <c r="T3" s="70" t="s">
        <v>93</v>
      </c>
      <c r="U3" s="74">
        <v>0</v>
      </c>
      <c r="V3" s="74">
        <v>0</v>
      </c>
      <c r="W3" s="76">
        <v>0</v>
      </c>
      <c r="X3" s="76">
        <v>0</v>
      </c>
      <c r="Y3" s="74">
        <v>0</v>
      </c>
      <c r="Z3" s="74">
        <v>0</v>
      </c>
      <c r="AA3" s="74"/>
      <c r="AB3" s="74">
        <v>0</v>
      </c>
      <c r="AC3" s="74">
        <v>0</v>
      </c>
      <c r="AD3" s="70"/>
      <c r="AE3" s="70"/>
      <c r="AF3" s="77">
        <v>0</v>
      </c>
      <c r="AG3" s="70" t="s">
        <v>94</v>
      </c>
      <c r="AH3" s="70"/>
      <c r="AI3" s="74">
        <v>0</v>
      </c>
      <c r="AJ3" s="74">
        <v>0</v>
      </c>
      <c r="AK3" s="70"/>
      <c r="AL3" s="73">
        <v>42767</v>
      </c>
      <c r="AM3" s="70"/>
      <c r="AN3" s="70"/>
      <c r="AO3" s="70"/>
      <c r="AP3" s="70" t="s">
        <v>95</v>
      </c>
      <c r="AQ3" s="70">
        <v>0</v>
      </c>
      <c r="AR3" s="70" t="s">
        <v>94</v>
      </c>
      <c r="AS3" s="70" t="s">
        <v>94</v>
      </c>
      <c r="AT3" s="74">
        <v>0</v>
      </c>
      <c r="AU3" s="74"/>
      <c r="AV3" s="70"/>
      <c r="AW3" s="70">
        <v>20220623</v>
      </c>
    </row>
    <row r="4" spans="1:49" s="78" customFormat="1" ht="10.5" x14ac:dyDescent="0.15">
      <c r="A4" s="70" t="s">
        <v>88</v>
      </c>
      <c r="B4" s="70">
        <v>891200240</v>
      </c>
      <c r="C4" s="70" t="s">
        <v>89</v>
      </c>
      <c r="D4" s="70"/>
      <c r="E4" s="71">
        <v>1701259</v>
      </c>
      <c r="F4" s="70" t="s">
        <v>96</v>
      </c>
      <c r="G4" s="70" t="s">
        <v>97</v>
      </c>
      <c r="H4" s="70"/>
      <c r="I4" s="70"/>
      <c r="J4" s="72">
        <v>0</v>
      </c>
      <c r="K4" s="73">
        <v>44609</v>
      </c>
      <c r="L4" s="74">
        <v>76700</v>
      </c>
      <c r="M4" s="74">
        <v>76700</v>
      </c>
      <c r="N4" s="70" t="s">
        <v>92</v>
      </c>
      <c r="O4" s="70" t="s">
        <v>108</v>
      </c>
      <c r="P4" s="70"/>
      <c r="Q4" s="75"/>
      <c r="R4" s="72"/>
      <c r="S4" s="72"/>
      <c r="T4" s="70" t="s">
        <v>93</v>
      </c>
      <c r="U4" s="74">
        <v>0</v>
      </c>
      <c r="V4" s="74">
        <v>0</v>
      </c>
      <c r="W4" s="76">
        <v>0</v>
      </c>
      <c r="X4" s="76">
        <v>0</v>
      </c>
      <c r="Y4" s="74">
        <v>0</v>
      </c>
      <c r="Z4" s="74">
        <v>0</v>
      </c>
      <c r="AA4" s="74"/>
      <c r="AB4" s="74">
        <v>0</v>
      </c>
      <c r="AC4" s="74">
        <v>0</v>
      </c>
      <c r="AD4" s="70"/>
      <c r="AE4" s="70"/>
      <c r="AF4" s="77">
        <v>0</v>
      </c>
      <c r="AG4" s="70" t="s">
        <v>94</v>
      </c>
      <c r="AH4" s="70"/>
      <c r="AI4" s="74">
        <v>0</v>
      </c>
      <c r="AJ4" s="74">
        <v>0</v>
      </c>
      <c r="AK4" s="70"/>
      <c r="AL4" s="73">
        <v>44609</v>
      </c>
      <c r="AM4" s="70"/>
      <c r="AN4" s="70"/>
      <c r="AO4" s="70"/>
      <c r="AP4" s="70" t="s">
        <v>95</v>
      </c>
      <c r="AQ4" s="70">
        <v>0</v>
      </c>
      <c r="AR4" s="70" t="s">
        <v>94</v>
      </c>
      <c r="AS4" s="70" t="s">
        <v>94</v>
      </c>
      <c r="AT4" s="74">
        <v>0</v>
      </c>
      <c r="AU4" s="74"/>
      <c r="AV4" s="70"/>
      <c r="AW4" s="70">
        <v>20220623</v>
      </c>
    </row>
    <row r="5" spans="1:49" s="78" customFormat="1" ht="10.5" x14ac:dyDescent="0.15">
      <c r="A5" s="70" t="s">
        <v>88</v>
      </c>
      <c r="B5" s="70">
        <v>891200240</v>
      </c>
      <c r="C5" s="70" t="s">
        <v>89</v>
      </c>
      <c r="D5" s="70"/>
      <c r="E5" s="71">
        <v>1701809</v>
      </c>
      <c r="F5" s="70" t="s">
        <v>98</v>
      </c>
      <c r="G5" s="70" t="s">
        <v>99</v>
      </c>
      <c r="H5" s="70"/>
      <c r="I5" s="70"/>
      <c r="J5" s="72">
        <v>0</v>
      </c>
      <c r="K5" s="73">
        <v>44613</v>
      </c>
      <c r="L5" s="74">
        <v>238100</v>
      </c>
      <c r="M5" s="74">
        <v>238100</v>
      </c>
      <c r="N5" s="70" t="s">
        <v>92</v>
      </c>
      <c r="O5" s="70" t="s">
        <v>108</v>
      </c>
      <c r="P5" s="70"/>
      <c r="Q5" s="75"/>
      <c r="R5" s="72"/>
      <c r="S5" s="72"/>
      <c r="T5" s="70" t="s">
        <v>93</v>
      </c>
      <c r="U5" s="74">
        <v>0</v>
      </c>
      <c r="V5" s="74">
        <v>0</v>
      </c>
      <c r="W5" s="76">
        <v>0</v>
      </c>
      <c r="X5" s="76">
        <v>0</v>
      </c>
      <c r="Y5" s="74">
        <v>0</v>
      </c>
      <c r="Z5" s="74">
        <v>0</v>
      </c>
      <c r="AA5" s="74"/>
      <c r="AB5" s="74">
        <v>0</v>
      </c>
      <c r="AC5" s="74">
        <v>0</v>
      </c>
      <c r="AD5" s="70"/>
      <c r="AE5" s="70"/>
      <c r="AF5" s="77">
        <v>0</v>
      </c>
      <c r="AG5" s="70" t="s">
        <v>94</v>
      </c>
      <c r="AH5" s="70"/>
      <c r="AI5" s="74">
        <v>0</v>
      </c>
      <c r="AJ5" s="74">
        <v>0</v>
      </c>
      <c r="AK5" s="70"/>
      <c r="AL5" s="73">
        <v>44613</v>
      </c>
      <c r="AM5" s="70"/>
      <c r="AN5" s="70"/>
      <c r="AO5" s="70"/>
      <c r="AP5" s="70" t="s">
        <v>95</v>
      </c>
      <c r="AQ5" s="70">
        <v>0</v>
      </c>
      <c r="AR5" s="70" t="s">
        <v>94</v>
      </c>
      <c r="AS5" s="70" t="s">
        <v>94</v>
      </c>
      <c r="AT5" s="74">
        <v>0</v>
      </c>
      <c r="AU5" s="74"/>
      <c r="AV5" s="70"/>
      <c r="AW5" s="70">
        <v>20220623</v>
      </c>
    </row>
    <row r="6" spans="1:49" s="78" customFormat="1" ht="10.5" x14ac:dyDescent="0.15">
      <c r="A6" s="70" t="s">
        <v>88</v>
      </c>
      <c r="B6" s="70">
        <v>891200240</v>
      </c>
      <c r="C6" s="70" t="s">
        <v>89</v>
      </c>
      <c r="D6" s="70"/>
      <c r="E6" s="71">
        <v>1709260</v>
      </c>
      <c r="F6" s="70" t="s">
        <v>100</v>
      </c>
      <c r="G6" s="70" t="s">
        <v>101</v>
      </c>
      <c r="H6" s="70"/>
      <c r="I6" s="70"/>
      <c r="J6" s="72">
        <v>0</v>
      </c>
      <c r="K6" s="73">
        <v>44634</v>
      </c>
      <c r="L6" s="74">
        <v>65700</v>
      </c>
      <c r="M6" s="74">
        <v>65700</v>
      </c>
      <c r="N6" s="70" t="s">
        <v>92</v>
      </c>
      <c r="O6" s="70" t="s">
        <v>108</v>
      </c>
      <c r="P6" s="70"/>
      <c r="Q6" s="75"/>
      <c r="R6" s="72"/>
      <c r="S6" s="72"/>
      <c r="T6" s="70" t="s">
        <v>93</v>
      </c>
      <c r="U6" s="74">
        <v>0</v>
      </c>
      <c r="V6" s="74">
        <v>0</v>
      </c>
      <c r="W6" s="76">
        <v>0</v>
      </c>
      <c r="X6" s="76">
        <v>0</v>
      </c>
      <c r="Y6" s="74">
        <v>0</v>
      </c>
      <c r="Z6" s="74">
        <v>0</v>
      </c>
      <c r="AA6" s="74"/>
      <c r="AB6" s="74">
        <v>0</v>
      </c>
      <c r="AC6" s="74">
        <v>0</v>
      </c>
      <c r="AD6" s="70"/>
      <c r="AE6" s="70"/>
      <c r="AF6" s="77">
        <v>0</v>
      </c>
      <c r="AG6" s="70" t="s">
        <v>94</v>
      </c>
      <c r="AH6" s="70"/>
      <c r="AI6" s="74">
        <v>0</v>
      </c>
      <c r="AJ6" s="74">
        <v>0</v>
      </c>
      <c r="AK6" s="70"/>
      <c r="AL6" s="73">
        <v>44634</v>
      </c>
      <c r="AM6" s="70"/>
      <c r="AN6" s="70"/>
      <c r="AO6" s="70"/>
      <c r="AP6" s="70" t="s">
        <v>95</v>
      </c>
      <c r="AQ6" s="70">
        <v>0</v>
      </c>
      <c r="AR6" s="70" t="s">
        <v>94</v>
      </c>
      <c r="AS6" s="70" t="s">
        <v>94</v>
      </c>
      <c r="AT6" s="74">
        <v>0</v>
      </c>
      <c r="AU6" s="74"/>
      <c r="AV6" s="70"/>
      <c r="AW6" s="70">
        <v>20220623</v>
      </c>
    </row>
    <row r="7" spans="1:49" s="78" customFormat="1" ht="10.5" x14ac:dyDescent="0.15">
      <c r="A7" s="70" t="s">
        <v>88</v>
      </c>
      <c r="B7" s="70">
        <v>891200240</v>
      </c>
      <c r="C7" s="70" t="s">
        <v>89</v>
      </c>
      <c r="D7" s="70"/>
      <c r="E7" s="71">
        <v>1665176</v>
      </c>
      <c r="F7" s="70" t="s">
        <v>102</v>
      </c>
      <c r="G7" s="70" t="s">
        <v>103</v>
      </c>
      <c r="H7" s="70"/>
      <c r="I7" s="70">
        <v>1665176</v>
      </c>
      <c r="J7" s="72">
        <v>0</v>
      </c>
      <c r="K7" s="73">
        <v>44489</v>
      </c>
      <c r="L7" s="74">
        <v>450155</v>
      </c>
      <c r="M7" s="74">
        <v>450155</v>
      </c>
      <c r="N7" s="70" t="s">
        <v>104</v>
      </c>
      <c r="O7" s="70" t="s">
        <v>109</v>
      </c>
      <c r="P7" s="70"/>
      <c r="Q7" s="75"/>
      <c r="R7" s="72"/>
      <c r="S7" s="72"/>
      <c r="T7" s="70" t="s">
        <v>105</v>
      </c>
      <c r="U7" s="74">
        <v>450155</v>
      </c>
      <c r="V7" s="74">
        <v>0</v>
      </c>
      <c r="W7" s="76">
        <v>0</v>
      </c>
      <c r="X7" s="76">
        <v>0</v>
      </c>
      <c r="Y7" s="74">
        <v>450155</v>
      </c>
      <c r="Z7" s="74">
        <v>0</v>
      </c>
      <c r="AA7" s="75"/>
      <c r="AB7" s="75">
        <v>0</v>
      </c>
      <c r="AC7" s="75">
        <v>0</v>
      </c>
      <c r="AD7" s="70"/>
      <c r="AE7" s="70"/>
      <c r="AF7" s="77">
        <v>0</v>
      </c>
      <c r="AG7" s="70" t="s">
        <v>94</v>
      </c>
      <c r="AH7" s="70"/>
      <c r="AI7" s="74">
        <v>0</v>
      </c>
      <c r="AJ7" s="74">
        <v>0</v>
      </c>
      <c r="AK7" s="70"/>
      <c r="AL7" s="73">
        <v>44489</v>
      </c>
      <c r="AM7" s="70"/>
      <c r="AN7" s="70">
        <v>2</v>
      </c>
      <c r="AO7" s="70"/>
      <c r="AP7" s="70" t="s">
        <v>95</v>
      </c>
      <c r="AQ7" s="70">
        <v>1</v>
      </c>
      <c r="AR7" s="70">
        <v>20220130</v>
      </c>
      <c r="AS7" s="70">
        <v>20220118</v>
      </c>
      <c r="AT7" s="74">
        <v>450155</v>
      </c>
      <c r="AU7" s="74">
        <v>0</v>
      </c>
      <c r="AV7" s="70"/>
      <c r="AW7" s="70">
        <v>20220623</v>
      </c>
    </row>
    <row r="8" spans="1:49" s="78" customFormat="1" ht="10.5" x14ac:dyDescent="0.15">
      <c r="A8" s="70" t="s">
        <v>88</v>
      </c>
      <c r="B8" s="70">
        <v>891200240</v>
      </c>
      <c r="C8" s="70" t="s">
        <v>89</v>
      </c>
      <c r="D8" s="70"/>
      <c r="E8" s="71">
        <v>1678921</v>
      </c>
      <c r="F8" s="70" t="s">
        <v>106</v>
      </c>
      <c r="G8" s="70" t="s">
        <v>107</v>
      </c>
      <c r="H8" s="70"/>
      <c r="I8" s="70">
        <v>1678921</v>
      </c>
      <c r="J8" s="72">
        <v>0</v>
      </c>
      <c r="K8" s="73">
        <v>44530</v>
      </c>
      <c r="L8" s="74">
        <v>5776060</v>
      </c>
      <c r="M8" s="74">
        <v>5776060</v>
      </c>
      <c r="N8" s="70" t="s">
        <v>104</v>
      </c>
      <c r="O8" s="70" t="s">
        <v>109</v>
      </c>
      <c r="P8" s="70"/>
      <c r="Q8" s="75"/>
      <c r="R8" s="72"/>
      <c r="S8" s="72"/>
      <c r="T8" s="70" t="s">
        <v>105</v>
      </c>
      <c r="U8" s="74">
        <v>5776060</v>
      </c>
      <c r="V8" s="74">
        <v>0</v>
      </c>
      <c r="W8" s="76">
        <v>0</v>
      </c>
      <c r="X8" s="76">
        <v>0</v>
      </c>
      <c r="Y8" s="74">
        <v>5776060</v>
      </c>
      <c r="Z8" s="74">
        <v>0</v>
      </c>
      <c r="AA8" s="75"/>
      <c r="AB8" s="75">
        <v>0</v>
      </c>
      <c r="AC8" s="75">
        <v>0</v>
      </c>
      <c r="AD8" s="70"/>
      <c r="AE8" s="70"/>
      <c r="AF8" s="77">
        <v>0</v>
      </c>
      <c r="AG8" s="70" t="s">
        <v>94</v>
      </c>
      <c r="AH8" s="70"/>
      <c r="AI8" s="74">
        <v>0</v>
      </c>
      <c r="AJ8" s="74">
        <v>0</v>
      </c>
      <c r="AK8" s="70"/>
      <c r="AL8" s="73">
        <v>44530</v>
      </c>
      <c r="AM8" s="70"/>
      <c r="AN8" s="70">
        <v>2</v>
      </c>
      <c r="AO8" s="70"/>
      <c r="AP8" s="70" t="s">
        <v>95</v>
      </c>
      <c r="AQ8" s="70">
        <v>1</v>
      </c>
      <c r="AR8" s="70">
        <v>20220130</v>
      </c>
      <c r="AS8" s="70">
        <v>20220118</v>
      </c>
      <c r="AT8" s="74">
        <v>5776060</v>
      </c>
      <c r="AU8" s="74">
        <v>0</v>
      </c>
      <c r="AV8" s="70"/>
      <c r="AW8" s="70">
        <v>20220623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0FE0-7EEA-4B62-9DF4-733E7FDF7893}">
  <dimension ref="B1:N41"/>
  <sheetViews>
    <sheetView showGridLines="0" tabSelected="1" topLeftCell="A9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4.42578125" style="91" customWidth="1"/>
    <col min="2" max="2" width="11.42578125" style="91"/>
    <col min="3" max="3" width="17.5703125" style="91" customWidth="1"/>
    <col min="4" max="4" width="11.5703125" style="91" customWidth="1"/>
    <col min="5" max="7" width="11.42578125" style="91"/>
    <col min="8" max="8" width="11.5703125" style="91" bestFit="1" customWidth="1"/>
    <col min="9" max="9" width="22.5703125" style="91" customWidth="1"/>
    <col min="10" max="10" width="14" style="91" customWidth="1"/>
    <col min="11" max="11" width="1.7109375" style="91" customWidth="1"/>
    <col min="12" max="220" width="11.42578125" style="91"/>
    <col min="221" max="221" width="4.42578125" style="91" customWidth="1"/>
    <col min="222" max="222" width="11.42578125" style="91"/>
    <col min="223" max="223" width="17.5703125" style="91" customWidth="1"/>
    <col min="224" max="224" width="11.5703125" style="91" customWidth="1"/>
    <col min="225" max="228" width="11.42578125" style="91"/>
    <col min="229" max="229" width="22.5703125" style="91" customWidth="1"/>
    <col min="230" max="230" width="14" style="91" customWidth="1"/>
    <col min="231" max="231" width="1.7109375" style="91" customWidth="1"/>
    <col min="232" max="476" width="11.42578125" style="91"/>
    <col min="477" max="477" width="4.42578125" style="91" customWidth="1"/>
    <col min="478" max="478" width="11.42578125" style="91"/>
    <col min="479" max="479" width="17.5703125" style="91" customWidth="1"/>
    <col min="480" max="480" width="11.5703125" style="91" customWidth="1"/>
    <col min="481" max="484" width="11.42578125" style="91"/>
    <col min="485" max="485" width="22.5703125" style="91" customWidth="1"/>
    <col min="486" max="486" width="14" style="91" customWidth="1"/>
    <col min="487" max="487" width="1.7109375" style="91" customWidth="1"/>
    <col min="488" max="732" width="11.42578125" style="91"/>
    <col min="733" max="733" width="4.42578125" style="91" customWidth="1"/>
    <col min="734" max="734" width="11.42578125" style="91"/>
    <col min="735" max="735" width="17.5703125" style="91" customWidth="1"/>
    <col min="736" max="736" width="11.5703125" style="91" customWidth="1"/>
    <col min="737" max="740" width="11.42578125" style="91"/>
    <col min="741" max="741" width="22.5703125" style="91" customWidth="1"/>
    <col min="742" max="742" width="14" style="91" customWidth="1"/>
    <col min="743" max="743" width="1.7109375" style="91" customWidth="1"/>
    <col min="744" max="988" width="11.42578125" style="91"/>
    <col min="989" max="989" width="4.42578125" style="91" customWidth="1"/>
    <col min="990" max="990" width="11.42578125" style="91"/>
    <col min="991" max="991" width="17.5703125" style="91" customWidth="1"/>
    <col min="992" max="992" width="11.5703125" style="91" customWidth="1"/>
    <col min="993" max="996" width="11.42578125" style="91"/>
    <col min="997" max="997" width="22.5703125" style="91" customWidth="1"/>
    <col min="998" max="998" width="14" style="91" customWidth="1"/>
    <col min="999" max="999" width="1.7109375" style="91" customWidth="1"/>
    <col min="1000" max="1244" width="11.42578125" style="91"/>
    <col min="1245" max="1245" width="4.42578125" style="91" customWidth="1"/>
    <col min="1246" max="1246" width="11.42578125" style="91"/>
    <col min="1247" max="1247" width="17.5703125" style="91" customWidth="1"/>
    <col min="1248" max="1248" width="11.5703125" style="91" customWidth="1"/>
    <col min="1249" max="1252" width="11.42578125" style="91"/>
    <col min="1253" max="1253" width="22.5703125" style="91" customWidth="1"/>
    <col min="1254" max="1254" width="14" style="91" customWidth="1"/>
    <col min="1255" max="1255" width="1.7109375" style="91" customWidth="1"/>
    <col min="1256" max="1500" width="11.42578125" style="91"/>
    <col min="1501" max="1501" width="4.42578125" style="91" customWidth="1"/>
    <col min="1502" max="1502" width="11.42578125" style="91"/>
    <col min="1503" max="1503" width="17.5703125" style="91" customWidth="1"/>
    <col min="1504" max="1504" width="11.5703125" style="91" customWidth="1"/>
    <col min="1505" max="1508" width="11.42578125" style="91"/>
    <col min="1509" max="1509" width="22.5703125" style="91" customWidth="1"/>
    <col min="1510" max="1510" width="14" style="91" customWidth="1"/>
    <col min="1511" max="1511" width="1.7109375" style="91" customWidth="1"/>
    <col min="1512" max="1756" width="11.42578125" style="91"/>
    <col min="1757" max="1757" width="4.42578125" style="91" customWidth="1"/>
    <col min="1758" max="1758" width="11.42578125" style="91"/>
    <col min="1759" max="1759" width="17.5703125" style="91" customWidth="1"/>
    <col min="1760" max="1760" width="11.5703125" style="91" customWidth="1"/>
    <col min="1761" max="1764" width="11.42578125" style="91"/>
    <col min="1765" max="1765" width="22.5703125" style="91" customWidth="1"/>
    <col min="1766" max="1766" width="14" style="91" customWidth="1"/>
    <col min="1767" max="1767" width="1.7109375" style="91" customWidth="1"/>
    <col min="1768" max="2012" width="11.42578125" style="91"/>
    <col min="2013" max="2013" width="4.42578125" style="91" customWidth="1"/>
    <col min="2014" max="2014" width="11.42578125" style="91"/>
    <col min="2015" max="2015" width="17.5703125" style="91" customWidth="1"/>
    <col min="2016" max="2016" width="11.5703125" style="91" customWidth="1"/>
    <col min="2017" max="2020" width="11.42578125" style="91"/>
    <col min="2021" max="2021" width="22.5703125" style="91" customWidth="1"/>
    <col min="2022" max="2022" width="14" style="91" customWidth="1"/>
    <col min="2023" max="2023" width="1.7109375" style="91" customWidth="1"/>
    <col min="2024" max="2268" width="11.42578125" style="91"/>
    <col min="2269" max="2269" width="4.42578125" style="91" customWidth="1"/>
    <col min="2270" max="2270" width="11.42578125" style="91"/>
    <col min="2271" max="2271" width="17.5703125" style="91" customWidth="1"/>
    <col min="2272" max="2272" width="11.5703125" style="91" customWidth="1"/>
    <col min="2273" max="2276" width="11.42578125" style="91"/>
    <col min="2277" max="2277" width="22.5703125" style="91" customWidth="1"/>
    <col min="2278" max="2278" width="14" style="91" customWidth="1"/>
    <col min="2279" max="2279" width="1.7109375" style="91" customWidth="1"/>
    <col min="2280" max="2524" width="11.42578125" style="91"/>
    <col min="2525" max="2525" width="4.42578125" style="91" customWidth="1"/>
    <col min="2526" max="2526" width="11.42578125" style="91"/>
    <col min="2527" max="2527" width="17.5703125" style="91" customWidth="1"/>
    <col min="2528" max="2528" width="11.5703125" style="91" customWidth="1"/>
    <col min="2529" max="2532" width="11.42578125" style="91"/>
    <col min="2533" max="2533" width="22.5703125" style="91" customWidth="1"/>
    <col min="2534" max="2534" width="14" style="91" customWidth="1"/>
    <col min="2535" max="2535" width="1.7109375" style="91" customWidth="1"/>
    <col min="2536" max="2780" width="11.42578125" style="91"/>
    <col min="2781" max="2781" width="4.42578125" style="91" customWidth="1"/>
    <col min="2782" max="2782" width="11.42578125" style="91"/>
    <col min="2783" max="2783" width="17.5703125" style="91" customWidth="1"/>
    <col min="2784" max="2784" width="11.5703125" style="91" customWidth="1"/>
    <col min="2785" max="2788" width="11.42578125" style="91"/>
    <col min="2789" max="2789" width="22.5703125" style="91" customWidth="1"/>
    <col min="2790" max="2790" width="14" style="91" customWidth="1"/>
    <col min="2791" max="2791" width="1.7109375" style="91" customWidth="1"/>
    <col min="2792" max="3036" width="11.42578125" style="91"/>
    <col min="3037" max="3037" width="4.42578125" style="91" customWidth="1"/>
    <col min="3038" max="3038" width="11.42578125" style="91"/>
    <col min="3039" max="3039" width="17.5703125" style="91" customWidth="1"/>
    <col min="3040" max="3040" width="11.5703125" style="91" customWidth="1"/>
    <col min="3041" max="3044" width="11.42578125" style="91"/>
    <col min="3045" max="3045" width="22.5703125" style="91" customWidth="1"/>
    <col min="3046" max="3046" width="14" style="91" customWidth="1"/>
    <col min="3047" max="3047" width="1.7109375" style="91" customWidth="1"/>
    <col min="3048" max="3292" width="11.42578125" style="91"/>
    <col min="3293" max="3293" width="4.42578125" style="91" customWidth="1"/>
    <col min="3294" max="3294" width="11.42578125" style="91"/>
    <col min="3295" max="3295" width="17.5703125" style="91" customWidth="1"/>
    <col min="3296" max="3296" width="11.5703125" style="91" customWidth="1"/>
    <col min="3297" max="3300" width="11.42578125" style="91"/>
    <col min="3301" max="3301" width="22.5703125" style="91" customWidth="1"/>
    <col min="3302" max="3302" width="14" style="91" customWidth="1"/>
    <col min="3303" max="3303" width="1.7109375" style="91" customWidth="1"/>
    <col min="3304" max="3548" width="11.42578125" style="91"/>
    <col min="3549" max="3549" width="4.42578125" style="91" customWidth="1"/>
    <col min="3550" max="3550" width="11.42578125" style="91"/>
    <col min="3551" max="3551" width="17.5703125" style="91" customWidth="1"/>
    <col min="3552" max="3552" width="11.5703125" style="91" customWidth="1"/>
    <col min="3553" max="3556" width="11.42578125" style="91"/>
    <col min="3557" max="3557" width="22.5703125" style="91" customWidth="1"/>
    <col min="3558" max="3558" width="14" style="91" customWidth="1"/>
    <col min="3559" max="3559" width="1.7109375" style="91" customWidth="1"/>
    <col min="3560" max="3804" width="11.42578125" style="91"/>
    <col min="3805" max="3805" width="4.42578125" style="91" customWidth="1"/>
    <col min="3806" max="3806" width="11.42578125" style="91"/>
    <col min="3807" max="3807" width="17.5703125" style="91" customWidth="1"/>
    <col min="3808" max="3808" width="11.5703125" style="91" customWidth="1"/>
    <col min="3809" max="3812" width="11.42578125" style="91"/>
    <col min="3813" max="3813" width="22.5703125" style="91" customWidth="1"/>
    <col min="3814" max="3814" width="14" style="91" customWidth="1"/>
    <col min="3815" max="3815" width="1.7109375" style="91" customWidth="1"/>
    <col min="3816" max="4060" width="11.42578125" style="91"/>
    <col min="4061" max="4061" width="4.42578125" style="91" customWidth="1"/>
    <col min="4062" max="4062" width="11.42578125" style="91"/>
    <col min="4063" max="4063" width="17.5703125" style="91" customWidth="1"/>
    <col min="4064" max="4064" width="11.5703125" style="91" customWidth="1"/>
    <col min="4065" max="4068" width="11.42578125" style="91"/>
    <col min="4069" max="4069" width="22.5703125" style="91" customWidth="1"/>
    <col min="4070" max="4070" width="14" style="91" customWidth="1"/>
    <col min="4071" max="4071" width="1.7109375" style="91" customWidth="1"/>
    <col min="4072" max="4316" width="11.42578125" style="91"/>
    <col min="4317" max="4317" width="4.42578125" style="91" customWidth="1"/>
    <col min="4318" max="4318" width="11.42578125" style="91"/>
    <col min="4319" max="4319" width="17.5703125" style="91" customWidth="1"/>
    <col min="4320" max="4320" width="11.5703125" style="91" customWidth="1"/>
    <col min="4321" max="4324" width="11.42578125" style="91"/>
    <col min="4325" max="4325" width="22.5703125" style="91" customWidth="1"/>
    <col min="4326" max="4326" width="14" style="91" customWidth="1"/>
    <col min="4327" max="4327" width="1.7109375" style="91" customWidth="1"/>
    <col min="4328" max="4572" width="11.42578125" style="91"/>
    <col min="4573" max="4573" width="4.42578125" style="91" customWidth="1"/>
    <col min="4574" max="4574" width="11.42578125" style="91"/>
    <col min="4575" max="4575" width="17.5703125" style="91" customWidth="1"/>
    <col min="4576" max="4576" width="11.5703125" style="91" customWidth="1"/>
    <col min="4577" max="4580" width="11.42578125" style="91"/>
    <col min="4581" max="4581" width="22.5703125" style="91" customWidth="1"/>
    <col min="4582" max="4582" width="14" style="91" customWidth="1"/>
    <col min="4583" max="4583" width="1.7109375" style="91" customWidth="1"/>
    <col min="4584" max="4828" width="11.42578125" style="91"/>
    <col min="4829" max="4829" width="4.42578125" style="91" customWidth="1"/>
    <col min="4830" max="4830" width="11.42578125" style="91"/>
    <col min="4831" max="4831" width="17.5703125" style="91" customWidth="1"/>
    <col min="4832" max="4832" width="11.5703125" style="91" customWidth="1"/>
    <col min="4833" max="4836" width="11.42578125" style="91"/>
    <col min="4837" max="4837" width="22.5703125" style="91" customWidth="1"/>
    <col min="4838" max="4838" width="14" style="91" customWidth="1"/>
    <col min="4839" max="4839" width="1.7109375" style="91" customWidth="1"/>
    <col min="4840" max="5084" width="11.42578125" style="91"/>
    <col min="5085" max="5085" width="4.42578125" style="91" customWidth="1"/>
    <col min="5086" max="5086" width="11.42578125" style="91"/>
    <col min="5087" max="5087" width="17.5703125" style="91" customWidth="1"/>
    <col min="5088" max="5088" width="11.5703125" style="91" customWidth="1"/>
    <col min="5089" max="5092" width="11.42578125" style="91"/>
    <col min="5093" max="5093" width="22.5703125" style="91" customWidth="1"/>
    <col min="5094" max="5094" width="14" style="91" customWidth="1"/>
    <col min="5095" max="5095" width="1.7109375" style="91" customWidth="1"/>
    <col min="5096" max="5340" width="11.42578125" style="91"/>
    <col min="5341" max="5341" width="4.42578125" style="91" customWidth="1"/>
    <col min="5342" max="5342" width="11.42578125" style="91"/>
    <col min="5343" max="5343" width="17.5703125" style="91" customWidth="1"/>
    <col min="5344" max="5344" width="11.5703125" style="91" customWidth="1"/>
    <col min="5345" max="5348" width="11.42578125" style="91"/>
    <col min="5349" max="5349" width="22.5703125" style="91" customWidth="1"/>
    <col min="5350" max="5350" width="14" style="91" customWidth="1"/>
    <col min="5351" max="5351" width="1.7109375" style="91" customWidth="1"/>
    <col min="5352" max="5596" width="11.42578125" style="91"/>
    <col min="5597" max="5597" width="4.42578125" style="91" customWidth="1"/>
    <col min="5598" max="5598" width="11.42578125" style="91"/>
    <col min="5599" max="5599" width="17.5703125" style="91" customWidth="1"/>
    <col min="5600" max="5600" width="11.5703125" style="91" customWidth="1"/>
    <col min="5601" max="5604" width="11.42578125" style="91"/>
    <col min="5605" max="5605" width="22.5703125" style="91" customWidth="1"/>
    <col min="5606" max="5606" width="14" style="91" customWidth="1"/>
    <col min="5607" max="5607" width="1.7109375" style="91" customWidth="1"/>
    <col min="5608" max="5852" width="11.42578125" style="91"/>
    <col min="5853" max="5853" width="4.42578125" style="91" customWidth="1"/>
    <col min="5854" max="5854" width="11.42578125" style="91"/>
    <col min="5855" max="5855" width="17.5703125" style="91" customWidth="1"/>
    <col min="5856" max="5856" width="11.5703125" style="91" customWidth="1"/>
    <col min="5857" max="5860" width="11.42578125" style="91"/>
    <col min="5861" max="5861" width="22.5703125" style="91" customWidth="1"/>
    <col min="5862" max="5862" width="14" style="91" customWidth="1"/>
    <col min="5863" max="5863" width="1.7109375" style="91" customWidth="1"/>
    <col min="5864" max="6108" width="11.42578125" style="91"/>
    <col min="6109" max="6109" width="4.42578125" style="91" customWidth="1"/>
    <col min="6110" max="6110" width="11.42578125" style="91"/>
    <col min="6111" max="6111" width="17.5703125" style="91" customWidth="1"/>
    <col min="6112" max="6112" width="11.5703125" style="91" customWidth="1"/>
    <col min="6113" max="6116" width="11.42578125" style="91"/>
    <col min="6117" max="6117" width="22.5703125" style="91" customWidth="1"/>
    <col min="6118" max="6118" width="14" style="91" customWidth="1"/>
    <col min="6119" max="6119" width="1.7109375" style="91" customWidth="1"/>
    <col min="6120" max="6364" width="11.42578125" style="91"/>
    <col min="6365" max="6365" width="4.42578125" style="91" customWidth="1"/>
    <col min="6366" max="6366" width="11.42578125" style="91"/>
    <col min="6367" max="6367" width="17.5703125" style="91" customWidth="1"/>
    <col min="6368" max="6368" width="11.5703125" style="91" customWidth="1"/>
    <col min="6369" max="6372" width="11.42578125" style="91"/>
    <col min="6373" max="6373" width="22.5703125" style="91" customWidth="1"/>
    <col min="6374" max="6374" width="14" style="91" customWidth="1"/>
    <col min="6375" max="6375" width="1.7109375" style="91" customWidth="1"/>
    <col min="6376" max="6620" width="11.42578125" style="91"/>
    <col min="6621" max="6621" width="4.42578125" style="91" customWidth="1"/>
    <col min="6622" max="6622" width="11.42578125" style="91"/>
    <col min="6623" max="6623" width="17.5703125" style="91" customWidth="1"/>
    <col min="6624" max="6624" width="11.5703125" style="91" customWidth="1"/>
    <col min="6625" max="6628" width="11.42578125" style="91"/>
    <col min="6629" max="6629" width="22.5703125" style="91" customWidth="1"/>
    <col min="6630" max="6630" width="14" style="91" customWidth="1"/>
    <col min="6631" max="6631" width="1.7109375" style="91" customWidth="1"/>
    <col min="6632" max="6876" width="11.42578125" style="91"/>
    <col min="6877" max="6877" width="4.42578125" style="91" customWidth="1"/>
    <col min="6878" max="6878" width="11.42578125" style="91"/>
    <col min="6879" max="6879" width="17.5703125" style="91" customWidth="1"/>
    <col min="6880" max="6880" width="11.5703125" style="91" customWidth="1"/>
    <col min="6881" max="6884" width="11.42578125" style="91"/>
    <col min="6885" max="6885" width="22.5703125" style="91" customWidth="1"/>
    <col min="6886" max="6886" width="14" style="91" customWidth="1"/>
    <col min="6887" max="6887" width="1.7109375" style="91" customWidth="1"/>
    <col min="6888" max="7132" width="11.42578125" style="91"/>
    <col min="7133" max="7133" width="4.42578125" style="91" customWidth="1"/>
    <col min="7134" max="7134" width="11.42578125" style="91"/>
    <col min="7135" max="7135" width="17.5703125" style="91" customWidth="1"/>
    <col min="7136" max="7136" width="11.5703125" style="91" customWidth="1"/>
    <col min="7137" max="7140" width="11.42578125" style="91"/>
    <col min="7141" max="7141" width="22.5703125" style="91" customWidth="1"/>
    <col min="7142" max="7142" width="14" style="91" customWidth="1"/>
    <col min="7143" max="7143" width="1.7109375" style="91" customWidth="1"/>
    <col min="7144" max="7388" width="11.42578125" style="91"/>
    <col min="7389" max="7389" width="4.42578125" style="91" customWidth="1"/>
    <col min="7390" max="7390" width="11.42578125" style="91"/>
    <col min="7391" max="7391" width="17.5703125" style="91" customWidth="1"/>
    <col min="7392" max="7392" width="11.5703125" style="91" customWidth="1"/>
    <col min="7393" max="7396" width="11.42578125" style="91"/>
    <col min="7397" max="7397" width="22.5703125" style="91" customWidth="1"/>
    <col min="7398" max="7398" width="14" style="91" customWidth="1"/>
    <col min="7399" max="7399" width="1.7109375" style="91" customWidth="1"/>
    <col min="7400" max="7644" width="11.42578125" style="91"/>
    <col min="7645" max="7645" width="4.42578125" style="91" customWidth="1"/>
    <col min="7646" max="7646" width="11.42578125" style="91"/>
    <col min="7647" max="7647" width="17.5703125" style="91" customWidth="1"/>
    <col min="7648" max="7648" width="11.5703125" style="91" customWidth="1"/>
    <col min="7649" max="7652" width="11.42578125" style="91"/>
    <col min="7653" max="7653" width="22.5703125" style="91" customWidth="1"/>
    <col min="7654" max="7654" width="14" style="91" customWidth="1"/>
    <col min="7655" max="7655" width="1.7109375" style="91" customWidth="1"/>
    <col min="7656" max="7900" width="11.42578125" style="91"/>
    <col min="7901" max="7901" width="4.42578125" style="91" customWidth="1"/>
    <col min="7902" max="7902" width="11.42578125" style="91"/>
    <col min="7903" max="7903" width="17.5703125" style="91" customWidth="1"/>
    <col min="7904" max="7904" width="11.5703125" style="91" customWidth="1"/>
    <col min="7905" max="7908" width="11.42578125" style="91"/>
    <col min="7909" max="7909" width="22.5703125" style="91" customWidth="1"/>
    <col min="7910" max="7910" width="14" style="91" customWidth="1"/>
    <col min="7911" max="7911" width="1.7109375" style="91" customWidth="1"/>
    <col min="7912" max="8156" width="11.42578125" style="91"/>
    <col min="8157" max="8157" width="4.42578125" style="91" customWidth="1"/>
    <col min="8158" max="8158" width="11.42578125" style="91"/>
    <col min="8159" max="8159" width="17.5703125" style="91" customWidth="1"/>
    <col min="8160" max="8160" width="11.5703125" style="91" customWidth="1"/>
    <col min="8161" max="8164" width="11.42578125" style="91"/>
    <col min="8165" max="8165" width="22.5703125" style="91" customWidth="1"/>
    <col min="8166" max="8166" width="14" style="91" customWidth="1"/>
    <col min="8167" max="8167" width="1.7109375" style="91" customWidth="1"/>
    <col min="8168" max="8412" width="11.42578125" style="91"/>
    <col min="8413" max="8413" width="4.42578125" style="91" customWidth="1"/>
    <col min="8414" max="8414" width="11.42578125" style="91"/>
    <col min="8415" max="8415" width="17.5703125" style="91" customWidth="1"/>
    <col min="8416" max="8416" width="11.5703125" style="91" customWidth="1"/>
    <col min="8417" max="8420" width="11.42578125" style="91"/>
    <col min="8421" max="8421" width="22.5703125" style="91" customWidth="1"/>
    <col min="8422" max="8422" width="14" style="91" customWidth="1"/>
    <col min="8423" max="8423" width="1.7109375" style="91" customWidth="1"/>
    <col min="8424" max="8668" width="11.42578125" style="91"/>
    <col min="8669" max="8669" width="4.42578125" style="91" customWidth="1"/>
    <col min="8670" max="8670" width="11.42578125" style="91"/>
    <col min="8671" max="8671" width="17.5703125" style="91" customWidth="1"/>
    <col min="8672" max="8672" width="11.5703125" style="91" customWidth="1"/>
    <col min="8673" max="8676" width="11.42578125" style="91"/>
    <col min="8677" max="8677" width="22.5703125" style="91" customWidth="1"/>
    <col min="8678" max="8678" width="14" style="91" customWidth="1"/>
    <col min="8679" max="8679" width="1.7109375" style="91" customWidth="1"/>
    <col min="8680" max="8924" width="11.42578125" style="91"/>
    <col min="8925" max="8925" width="4.42578125" style="91" customWidth="1"/>
    <col min="8926" max="8926" width="11.42578125" style="91"/>
    <col min="8927" max="8927" width="17.5703125" style="91" customWidth="1"/>
    <col min="8928" max="8928" width="11.5703125" style="91" customWidth="1"/>
    <col min="8929" max="8932" width="11.42578125" style="91"/>
    <col min="8933" max="8933" width="22.5703125" style="91" customWidth="1"/>
    <col min="8934" max="8934" width="14" style="91" customWidth="1"/>
    <col min="8935" max="8935" width="1.7109375" style="91" customWidth="1"/>
    <col min="8936" max="9180" width="11.42578125" style="91"/>
    <col min="9181" max="9181" width="4.42578125" style="91" customWidth="1"/>
    <col min="9182" max="9182" width="11.42578125" style="91"/>
    <col min="9183" max="9183" width="17.5703125" style="91" customWidth="1"/>
    <col min="9184" max="9184" width="11.5703125" style="91" customWidth="1"/>
    <col min="9185" max="9188" width="11.42578125" style="91"/>
    <col min="9189" max="9189" width="22.5703125" style="91" customWidth="1"/>
    <col min="9190" max="9190" width="14" style="91" customWidth="1"/>
    <col min="9191" max="9191" width="1.7109375" style="91" customWidth="1"/>
    <col min="9192" max="9436" width="11.42578125" style="91"/>
    <col min="9437" max="9437" width="4.42578125" style="91" customWidth="1"/>
    <col min="9438" max="9438" width="11.42578125" style="91"/>
    <col min="9439" max="9439" width="17.5703125" style="91" customWidth="1"/>
    <col min="9440" max="9440" width="11.5703125" style="91" customWidth="1"/>
    <col min="9441" max="9444" width="11.42578125" style="91"/>
    <col min="9445" max="9445" width="22.5703125" style="91" customWidth="1"/>
    <col min="9446" max="9446" width="14" style="91" customWidth="1"/>
    <col min="9447" max="9447" width="1.7109375" style="91" customWidth="1"/>
    <col min="9448" max="9692" width="11.42578125" style="91"/>
    <col min="9693" max="9693" width="4.42578125" style="91" customWidth="1"/>
    <col min="9694" max="9694" width="11.42578125" style="91"/>
    <col min="9695" max="9695" width="17.5703125" style="91" customWidth="1"/>
    <col min="9696" max="9696" width="11.5703125" style="91" customWidth="1"/>
    <col min="9697" max="9700" width="11.42578125" style="91"/>
    <col min="9701" max="9701" width="22.5703125" style="91" customWidth="1"/>
    <col min="9702" max="9702" width="14" style="91" customWidth="1"/>
    <col min="9703" max="9703" width="1.7109375" style="91" customWidth="1"/>
    <col min="9704" max="9948" width="11.42578125" style="91"/>
    <col min="9949" max="9949" width="4.42578125" style="91" customWidth="1"/>
    <col min="9950" max="9950" width="11.42578125" style="91"/>
    <col min="9951" max="9951" width="17.5703125" style="91" customWidth="1"/>
    <col min="9952" max="9952" width="11.5703125" style="91" customWidth="1"/>
    <col min="9953" max="9956" width="11.42578125" style="91"/>
    <col min="9957" max="9957" width="22.5703125" style="91" customWidth="1"/>
    <col min="9958" max="9958" width="14" style="91" customWidth="1"/>
    <col min="9959" max="9959" width="1.7109375" style="91" customWidth="1"/>
    <col min="9960" max="10204" width="11.42578125" style="91"/>
    <col min="10205" max="10205" width="4.42578125" style="91" customWidth="1"/>
    <col min="10206" max="10206" width="11.42578125" style="91"/>
    <col min="10207" max="10207" width="17.5703125" style="91" customWidth="1"/>
    <col min="10208" max="10208" width="11.5703125" style="91" customWidth="1"/>
    <col min="10209" max="10212" width="11.42578125" style="91"/>
    <col min="10213" max="10213" width="22.5703125" style="91" customWidth="1"/>
    <col min="10214" max="10214" width="14" style="91" customWidth="1"/>
    <col min="10215" max="10215" width="1.7109375" style="91" customWidth="1"/>
    <col min="10216" max="10460" width="11.42578125" style="91"/>
    <col min="10461" max="10461" width="4.42578125" style="91" customWidth="1"/>
    <col min="10462" max="10462" width="11.42578125" style="91"/>
    <col min="10463" max="10463" width="17.5703125" style="91" customWidth="1"/>
    <col min="10464" max="10464" width="11.5703125" style="91" customWidth="1"/>
    <col min="10465" max="10468" width="11.42578125" style="91"/>
    <col min="10469" max="10469" width="22.5703125" style="91" customWidth="1"/>
    <col min="10470" max="10470" width="14" style="91" customWidth="1"/>
    <col min="10471" max="10471" width="1.7109375" style="91" customWidth="1"/>
    <col min="10472" max="10716" width="11.42578125" style="91"/>
    <col min="10717" max="10717" width="4.42578125" style="91" customWidth="1"/>
    <col min="10718" max="10718" width="11.42578125" style="91"/>
    <col min="10719" max="10719" width="17.5703125" style="91" customWidth="1"/>
    <col min="10720" max="10720" width="11.5703125" style="91" customWidth="1"/>
    <col min="10721" max="10724" width="11.42578125" style="91"/>
    <col min="10725" max="10725" width="22.5703125" style="91" customWidth="1"/>
    <col min="10726" max="10726" width="14" style="91" customWidth="1"/>
    <col min="10727" max="10727" width="1.7109375" style="91" customWidth="1"/>
    <col min="10728" max="10972" width="11.42578125" style="91"/>
    <col min="10973" max="10973" width="4.42578125" style="91" customWidth="1"/>
    <col min="10974" max="10974" width="11.42578125" style="91"/>
    <col min="10975" max="10975" width="17.5703125" style="91" customWidth="1"/>
    <col min="10976" max="10976" width="11.5703125" style="91" customWidth="1"/>
    <col min="10977" max="10980" width="11.42578125" style="91"/>
    <col min="10981" max="10981" width="22.5703125" style="91" customWidth="1"/>
    <col min="10982" max="10982" width="14" style="91" customWidth="1"/>
    <col min="10983" max="10983" width="1.7109375" style="91" customWidth="1"/>
    <col min="10984" max="11228" width="11.42578125" style="91"/>
    <col min="11229" max="11229" width="4.42578125" style="91" customWidth="1"/>
    <col min="11230" max="11230" width="11.42578125" style="91"/>
    <col min="11231" max="11231" width="17.5703125" style="91" customWidth="1"/>
    <col min="11232" max="11232" width="11.5703125" style="91" customWidth="1"/>
    <col min="11233" max="11236" width="11.42578125" style="91"/>
    <col min="11237" max="11237" width="22.5703125" style="91" customWidth="1"/>
    <col min="11238" max="11238" width="14" style="91" customWidth="1"/>
    <col min="11239" max="11239" width="1.7109375" style="91" customWidth="1"/>
    <col min="11240" max="11484" width="11.42578125" style="91"/>
    <col min="11485" max="11485" width="4.42578125" style="91" customWidth="1"/>
    <col min="11486" max="11486" width="11.42578125" style="91"/>
    <col min="11487" max="11487" width="17.5703125" style="91" customWidth="1"/>
    <col min="11488" max="11488" width="11.5703125" style="91" customWidth="1"/>
    <col min="11489" max="11492" width="11.42578125" style="91"/>
    <col min="11493" max="11493" width="22.5703125" style="91" customWidth="1"/>
    <col min="11494" max="11494" width="14" style="91" customWidth="1"/>
    <col min="11495" max="11495" width="1.7109375" style="91" customWidth="1"/>
    <col min="11496" max="11740" width="11.42578125" style="91"/>
    <col min="11741" max="11741" width="4.42578125" style="91" customWidth="1"/>
    <col min="11742" max="11742" width="11.42578125" style="91"/>
    <col min="11743" max="11743" width="17.5703125" style="91" customWidth="1"/>
    <col min="11744" max="11744" width="11.5703125" style="91" customWidth="1"/>
    <col min="11745" max="11748" width="11.42578125" style="91"/>
    <col min="11749" max="11749" width="22.5703125" style="91" customWidth="1"/>
    <col min="11750" max="11750" width="14" style="91" customWidth="1"/>
    <col min="11751" max="11751" width="1.7109375" style="91" customWidth="1"/>
    <col min="11752" max="11996" width="11.42578125" style="91"/>
    <col min="11997" max="11997" width="4.42578125" style="91" customWidth="1"/>
    <col min="11998" max="11998" width="11.42578125" style="91"/>
    <col min="11999" max="11999" width="17.5703125" style="91" customWidth="1"/>
    <col min="12000" max="12000" width="11.5703125" style="91" customWidth="1"/>
    <col min="12001" max="12004" width="11.42578125" style="91"/>
    <col min="12005" max="12005" width="22.5703125" style="91" customWidth="1"/>
    <col min="12006" max="12006" width="14" style="91" customWidth="1"/>
    <col min="12007" max="12007" width="1.7109375" style="91" customWidth="1"/>
    <col min="12008" max="12252" width="11.42578125" style="91"/>
    <col min="12253" max="12253" width="4.42578125" style="91" customWidth="1"/>
    <col min="12254" max="12254" width="11.42578125" style="91"/>
    <col min="12255" max="12255" width="17.5703125" style="91" customWidth="1"/>
    <col min="12256" max="12256" width="11.5703125" style="91" customWidth="1"/>
    <col min="12257" max="12260" width="11.42578125" style="91"/>
    <col min="12261" max="12261" width="22.5703125" style="91" customWidth="1"/>
    <col min="12262" max="12262" width="14" style="91" customWidth="1"/>
    <col min="12263" max="12263" width="1.7109375" style="91" customWidth="1"/>
    <col min="12264" max="12508" width="11.42578125" style="91"/>
    <col min="12509" max="12509" width="4.42578125" style="91" customWidth="1"/>
    <col min="12510" max="12510" width="11.42578125" style="91"/>
    <col min="12511" max="12511" width="17.5703125" style="91" customWidth="1"/>
    <col min="12512" max="12512" width="11.5703125" style="91" customWidth="1"/>
    <col min="12513" max="12516" width="11.42578125" style="91"/>
    <col min="12517" max="12517" width="22.5703125" style="91" customWidth="1"/>
    <col min="12518" max="12518" width="14" style="91" customWidth="1"/>
    <col min="12519" max="12519" width="1.7109375" style="91" customWidth="1"/>
    <col min="12520" max="12764" width="11.42578125" style="91"/>
    <col min="12765" max="12765" width="4.42578125" style="91" customWidth="1"/>
    <col min="12766" max="12766" width="11.42578125" style="91"/>
    <col min="12767" max="12767" width="17.5703125" style="91" customWidth="1"/>
    <col min="12768" max="12768" width="11.5703125" style="91" customWidth="1"/>
    <col min="12769" max="12772" width="11.42578125" style="91"/>
    <col min="12773" max="12773" width="22.5703125" style="91" customWidth="1"/>
    <col min="12774" max="12774" width="14" style="91" customWidth="1"/>
    <col min="12775" max="12775" width="1.7109375" style="91" customWidth="1"/>
    <col min="12776" max="13020" width="11.42578125" style="91"/>
    <col min="13021" max="13021" width="4.42578125" style="91" customWidth="1"/>
    <col min="13022" max="13022" width="11.42578125" style="91"/>
    <col min="13023" max="13023" width="17.5703125" style="91" customWidth="1"/>
    <col min="13024" max="13024" width="11.5703125" style="91" customWidth="1"/>
    <col min="13025" max="13028" width="11.42578125" style="91"/>
    <col min="13029" max="13029" width="22.5703125" style="91" customWidth="1"/>
    <col min="13030" max="13030" width="14" style="91" customWidth="1"/>
    <col min="13031" max="13031" width="1.7109375" style="91" customWidth="1"/>
    <col min="13032" max="13276" width="11.42578125" style="91"/>
    <col min="13277" max="13277" width="4.42578125" style="91" customWidth="1"/>
    <col min="13278" max="13278" width="11.42578125" style="91"/>
    <col min="13279" max="13279" width="17.5703125" style="91" customWidth="1"/>
    <col min="13280" max="13280" width="11.5703125" style="91" customWidth="1"/>
    <col min="13281" max="13284" width="11.42578125" style="91"/>
    <col min="13285" max="13285" width="22.5703125" style="91" customWidth="1"/>
    <col min="13286" max="13286" width="14" style="91" customWidth="1"/>
    <col min="13287" max="13287" width="1.7109375" style="91" customWidth="1"/>
    <col min="13288" max="13532" width="11.42578125" style="91"/>
    <col min="13533" max="13533" width="4.42578125" style="91" customWidth="1"/>
    <col min="13534" max="13534" width="11.42578125" style="91"/>
    <col min="13535" max="13535" width="17.5703125" style="91" customWidth="1"/>
    <col min="13536" max="13536" width="11.5703125" style="91" customWidth="1"/>
    <col min="13537" max="13540" width="11.42578125" style="91"/>
    <col min="13541" max="13541" width="22.5703125" style="91" customWidth="1"/>
    <col min="13542" max="13542" width="14" style="91" customWidth="1"/>
    <col min="13543" max="13543" width="1.7109375" style="91" customWidth="1"/>
    <col min="13544" max="13788" width="11.42578125" style="91"/>
    <col min="13789" max="13789" width="4.42578125" style="91" customWidth="1"/>
    <col min="13790" max="13790" width="11.42578125" style="91"/>
    <col min="13791" max="13791" width="17.5703125" style="91" customWidth="1"/>
    <col min="13792" max="13792" width="11.5703125" style="91" customWidth="1"/>
    <col min="13793" max="13796" width="11.42578125" style="91"/>
    <col min="13797" max="13797" width="22.5703125" style="91" customWidth="1"/>
    <col min="13798" max="13798" width="14" style="91" customWidth="1"/>
    <col min="13799" max="13799" width="1.7109375" style="91" customWidth="1"/>
    <col min="13800" max="14044" width="11.42578125" style="91"/>
    <col min="14045" max="14045" width="4.42578125" style="91" customWidth="1"/>
    <col min="14046" max="14046" width="11.42578125" style="91"/>
    <col min="14047" max="14047" width="17.5703125" style="91" customWidth="1"/>
    <col min="14048" max="14048" width="11.5703125" style="91" customWidth="1"/>
    <col min="14049" max="14052" width="11.42578125" style="91"/>
    <col min="14053" max="14053" width="22.5703125" style="91" customWidth="1"/>
    <col min="14054" max="14054" width="14" style="91" customWidth="1"/>
    <col min="14055" max="14055" width="1.7109375" style="91" customWidth="1"/>
    <col min="14056" max="14300" width="11.42578125" style="91"/>
    <col min="14301" max="14301" width="4.42578125" style="91" customWidth="1"/>
    <col min="14302" max="14302" width="11.42578125" style="91"/>
    <col min="14303" max="14303" width="17.5703125" style="91" customWidth="1"/>
    <col min="14304" max="14304" width="11.5703125" style="91" customWidth="1"/>
    <col min="14305" max="14308" width="11.42578125" style="91"/>
    <col min="14309" max="14309" width="22.5703125" style="91" customWidth="1"/>
    <col min="14310" max="14310" width="14" style="91" customWidth="1"/>
    <col min="14311" max="14311" width="1.7109375" style="91" customWidth="1"/>
    <col min="14312" max="14556" width="11.42578125" style="91"/>
    <col min="14557" max="14557" width="4.42578125" style="91" customWidth="1"/>
    <col min="14558" max="14558" width="11.42578125" style="91"/>
    <col min="14559" max="14559" width="17.5703125" style="91" customWidth="1"/>
    <col min="14560" max="14560" width="11.5703125" style="91" customWidth="1"/>
    <col min="14561" max="14564" width="11.42578125" style="91"/>
    <col min="14565" max="14565" width="22.5703125" style="91" customWidth="1"/>
    <col min="14566" max="14566" width="14" style="91" customWidth="1"/>
    <col min="14567" max="14567" width="1.7109375" style="91" customWidth="1"/>
    <col min="14568" max="14812" width="11.42578125" style="91"/>
    <col min="14813" max="14813" width="4.42578125" style="91" customWidth="1"/>
    <col min="14814" max="14814" width="11.42578125" style="91"/>
    <col min="14815" max="14815" width="17.5703125" style="91" customWidth="1"/>
    <col min="14816" max="14816" width="11.5703125" style="91" customWidth="1"/>
    <col min="14817" max="14820" width="11.42578125" style="91"/>
    <col min="14821" max="14821" width="22.5703125" style="91" customWidth="1"/>
    <col min="14822" max="14822" width="14" style="91" customWidth="1"/>
    <col min="14823" max="14823" width="1.7109375" style="91" customWidth="1"/>
    <col min="14824" max="15068" width="11.42578125" style="91"/>
    <col min="15069" max="15069" width="4.42578125" style="91" customWidth="1"/>
    <col min="15070" max="15070" width="11.42578125" style="91"/>
    <col min="15071" max="15071" width="17.5703125" style="91" customWidth="1"/>
    <col min="15072" max="15072" width="11.5703125" style="91" customWidth="1"/>
    <col min="15073" max="15076" width="11.42578125" style="91"/>
    <col min="15077" max="15077" width="22.5703125" style="91" customWidth="1"/>
    <col min="15078" max="15078" width="14" style="91" customWidth="1"/>
    <col min="15079" max="15079" width="1.7109375" style="91" customWidth="1"/>
    <col min="15080" max="15324" width="11.42578125" style="91"/>
    <col min="15325" max="15325" width="4.42578125" style="91" customWidth="1"/>
    <col min="15326" max="15326" width="11.42578125" style="91"/>
    <col min="15327" max="15327" width="17.5703125" style="91" customWidth="1"/>
    <col min="15328" max="15328" width="11.5703125" style="91" customWidth="1"/>
    <col min="15329" max="15332" width="11.42578125" style="91"/>
    <col min="15333" max="15333" width="22.5703125" style="91" customWidth="1"/>
    <col min="15334" max="15334" width="14" style="91" customWidth="1"/>
    <col min="15335" max="15335" width="1.7109375" style="91" customWidth="1"/>
    <col min="15336" max="15580" width="11.42578125" style="91"/>
    <col min="15581" max="15581" width="4.42578125" style="91" customWidth="1"/>
    <col min="15582" max="15582" width="11.42578125" style="91"/>
    <col min="15583" max="15583" width="17.5703125" style="91" customWidth="1"/>
    <col min="15584" max="15584" width="11.5703125" style="91" customWidth="1"/>
    <col min="15585" max="15588" width="11.42578125" style="91"/>
    <col min="15589" max="15589" width="22.5703125" style="91" customWidth="1"/>
    <col min="15590" max="15590" width="14" style="91" customWidth="1"/>
    <col min="15591" max="15591" width="1.7109375" style="91" customWidth="1"/>
    <col min="15592" max="15836" width="11.42578125" style="91"/>
    <col min="15837" max="15837" width="4.42578125" style="91" customWidth="1"/>
    <col min="15838" max="15838" width="11.42578125" style="91"/>
    <col min="15839" max="15839" width="17.5703125" style="91" customWidth="1"/>
    <col min="15840" max="15840" width="11.5703125" style="91" customWidth="1"/>
    <col min="15841" max="15844" width="11.42578125" style="91"/>
    <col min="15845" max="15845" width="22.5703125" style="91" customWidth="1"/>
    <col min="15846" max="15846" width="14" style="91" customWidth="1"/>
    <col min="15847" max="15847" width="1.7109375" style="91" customWidth="1"/>
    <col min="15848" max="16092" width="11.42578125" style="91"/>
    <col min="16093" max="16093" width="4.42578125" style="91" customWidth="1"/>
    <col min="16094" max="16094" width="11.42578125" style="91"/>
    <col min="16095" max="16095" width="17.5703125" style="91" customWidth="1"/>
    <col min="16096" max="16096" width="11.5703125" style="91" customWidth="1"/>
    <col min="16097" max="16100" width="11.42578125" style="91"/>
    <col min="16101" max="16101" width="22.5703125" style="91" customWidth="1"/>
    <col min="16102" max="16102" width="14" style="91" customWidth="1"/>
    <col min="16103" max="16103" width="1.7109375" style="91" customWidth="1"/>
    <col min="16104" max="16384" width="11.42578125" style="91"/>
  </cols>
  <sheetData>
    <row r="1" spans="2:10" ht="18" customHeight="1" thickBot="1" x14ac:dyDescent="0.25"/>
    <row r="2" spans="2:10" ht="19.5" customHeight="1" x14ac:dyDescent="0.2">
      <c r="B2" s="92"/>
      <c r="C2" s="93"/>
      <c r="D2" s="94" t="s">
        <v>114</v>
      </c>
      <c r="E2" s="95"/>
      <c r="F2" s="95"/>
      <c r="G2" s="95"/>
      <c r="H2" s="95"/>
      <c r="I2" s="96"/>
      <c r="J2" s="97" t="s">
        <v>115</v>
      </c>
    </row>
    <row r="3" spans="2:10" ht="13.5" thickBot="1" x14ac:dyDescent="0.25">
      <c r="B3" s="98"/>
      <c r="C3" s="99"/>
      <c r="D3" s="100"/>
      <c r="E3" s="101"/>
      <c r="F3" s="101"/>
      <c r="G3" s="101"/>
      <c r="H3" s="101"/>
      <c r="I3" s="102"/>
      <c r="J3" s="103"/>
    </row>
    <row r="4" spans="2:10" x14ac:dyDescent="0.2">
      <c r="B4" s="98"/>
      <c r="C4" s="99"/>
      <c r="D4" s="94" t="s">
        <v>116</v>
      </c>
      <c r="E4" s="95"/>
      <c r="F4" s="95"/>
      <c r="G4" s="95"/>
      <c r="H4" s="95"/>
      <c r="I4" s="96"/>
      <c r="J4" s="97" t="s">
        <v>117</v>
      </c>
    </row>
    <row r="5" spans="2:10" x14ac:dyDescent="0.2">
      <c r="B5" s="98"/>
      <c r="C5" s="99"/>
      <c r="D5" s="104"/>
      <c r="E5" s="105"/>
      <c r="F5" s="105"/>
      <c r="G5" s="105"/>
      <c r="H5" s="105"/>
      <c r="I5" s="106"/>
      <c r="J5" s="107"/>
    </row>
    <row r="6" spans="2:10" ht="13.5" thickBot="1" x14ac:dyDescent="0.25">
      <c r="B6" s="108"/>
      <c r="C6" s="109"/>
      <c r="D6" s="100"/>
      <c r="E6" s="101"/>
      <c r="F6" s="101"/>
      <c r="G6" s="101"/>
      <c r="H6" s="101"/>
      <c r="I6" s="102"/>
      <c r="J6" s="103"/>
    </row>
    <row r="7" spans="2:10" x14ac:dyDescent="0.2">
      <c r="B7" s="110"/>
      <c r="J7" s="111"/>
    </row>
    <row r="8" spans="2:10" x14ac:dyDescent="0.2">
      <c r="B8" s="110"/>
      <c r="J8" s="111"/>
    </row>
    <row r="9" spans="2:10" x14ac:dyDescent="0.2">
      <c r="B9" s="110"/>
      <c r="J9" s="111"/>
    </row>
    <row r="10" spans="2:10" x14ac:dyDescent="0.2">
      <c r="B10" s="110"/>
      <c r="C10" s="91" t="s">
        <v>138</v>
      </c>
      <c r="E10" s="112"/>
      <c r="J10" s="111"/>
    </row>
    <row r="11" spans="2:10" x14ac:dyDescent="0.2">
      <c r="B11" s="110"/>
      <c r="J11" s="111"/>
    </row>
    <row r="12" spans="2:10" x14ac:dyDescent="0.2">
      <c r="B12" s="110"/>
      <c r="C12" s="91" t="s">
        <v>139</v>
      </c>
      <c r="J12" s="111"/>
    </row>
    <row r="13" spans="2:10" x14ac:dyDescent="0.2">
      <c r="B13" s="110"/>
      <c r="C13" s="91" t="s">
        <v>140</v>
      </c>
      <c r="J13" s="111"/>
    </row>
    <row r="14" spans="2:10" x14ac:dyDescent="0.2">
      <c r="B14" s="110"/>
      <c r="J14" s="111"/>
    </row>
    <row r="15" spans="2:10" x14ac:dyDescent="0.2">
      <c r="B15" s="110"/>
      <c r="C15" s="91" t="s">
        <v>142</v>
      </c>
      <c r="J15" s="111"/>
    </row>
    <row r="16" spans="2:10" x14ac:dyDescent="0.2">
      <c r="B16" s="110"/>
      <c r="C16" s="113"/>
      <c r="J16" s="111"/>
    </row>
    <row r="17" spans="2:14" x14ac:dyDescent="0.2">
      <c r="B17" s="110"/>
      <c r="C17" s="91" t="s">
        <v>141</v>
      </c>
      <c r="D17" s="112"/>
      <c r="H17" s="114" t="s">
        <v>118</v>
      </c>
      <c r="I17" s="114" t="s">
        <v>119</v>
      </c>
      <c r="J17" s="111"/>
    </row>
    <row r="18" spans="2:14" x14ac:dyDescent="0.2">
      <c r="B18" s="110"/>
      <c r="C18" s="115" t="s">
        <v>120</v>
      </c>
      <c r="D18" s="115"/>
      <c r="E18" s="115"/>
      <c r="F18" s="115"/>
      <c r="H18" s="114">
        <v>6</v>
      </c>
      <c r="I18" s="116">
        <v>8017167</v>
      </c>
      <c r="J18" s="111"/>
    </row>
    <row r="19" spans="2:14" x14ac:dyDescent="0.2">
      <c r="B19" s="110"/>
      <c r="C19" s="91" t="s">
        <v>121</v>
      </c>
      <c r="H19" s="117"/>
      <c r="I19" s="118"/>
      <c r="J19" s="111"/>
    </row>
    <row r="20" spans="2:14" ht="15" x14ac:dyDescent="0.25">
      <c r="B20" s="110"/>
      <c r="C20" s="91" t="s">
        <v>122</v>
      </c>
      <c r="H20" s="117"/>
      <c r="I20" s="118"/>
      <c r="J20" s="111"/>
      <c r="L20"/>
      <c r="M20"/>
      <c r="N20"/>
    </row>
    <row r="21" spans="2:14" ht="15" x14ac:dyDescent="0.25">
      <c r="B21" s="110"/>
      <c r="C21" s="91" t="s">
        <v>123</v>
      </c>
      <c r="H21" s="117">
        <v>4</v>
      </c>
      <c r="I21" s="118">
        <v>1790952</v>
      </c>
      <c r="J21" s="111"/>
      <c r="L21"/>
      <c r="M21"/>
      <c r="N21"/>
    </row>
    <row r="22" spans="2:14" ht="15" x14ac:dyDescent="0.25">
      <c r="B22" s="110"/>
      <c r="C22" s="91" t="s">
        <v>124</v>
      </c>
      <c r="H22" s="117"/>
      <c r="I22" s="118"/>
      <c r="J22" s="111"/>
      <c r="L22"/>
      <c r="M22"/>
      <c r="N22"/>
    </row>
    <row r="23" spans="2:14" ht="15" x14ac:dyDescent="0.25">
      <c r="B23" s="110"/>
      <c r="C23" s="91" t="s">
        <v>125</v>
      </c>
      <c r="H23" s="117"/>
      <c r="I23" s="118"/>
      <c r="J23" s="111"/>
      <c r="L23"/>
      <c r="M23"/>
      <c r="N23"/>
    </row>
    <row r="24" spans="2:14" x14ac:dyDescent="0.2">
      <c r="B24" s="110"/>
      <c r="C24" s="91" t="s">
        <v>126</v>
      </c>
      <c r="H24" s="119"/>
      <c r="I24" s="120"/>
      <c r="J24" s="111"/>
    </row>
    <row r="25" spans="2:14" x14ac:dyDescent="0.2">
      <c r="B25" s="110"/>
      <c r="C25" s="115" t="s">
        <v>127</v>
      </c>
      <c r="D25" s="115"/>
      <c r="E25" s="115"/>
      <c r="F25" s="115"/>
      <c r="H25" s="114">
        <f>SUM(H19:H24)</f>
        <v>4</v>
      </c>
      <c r="I25" s="121">
        <f>(I19+I20+I21+I22+I23+I24)</f>
        <v>1790952</v>
      </c>
      <c r="J25" s="111"/>
    </row>
    <row r="26" spans="2:14" x14ac:dyDescent="0.2">
      <c r="B26" s="110"/>
      <c r="C26" s="91" t="s">
        <v>128</v>
      </c>
      <c r="H26" s="117">
        <v>2</v>
      </c>
      <c r="I26" s="118">
        <v>6226215</v>
      </c>
      <c r="J26" s="111"/>
    </row>
    <row r="27" spans="2:14" x14ac:dyDescent="0.2">
      <c r="B27" s="110"/>
      <c r="C27" s="91" t="s">
        <v>129</v>
      </c>
      <c r="H27" s="117"/>
      <c r="I27" s="118"/>
      <c r="J27" s="111"/>
    </row>
    <row r="28" spans="2:14" ht="13.5" thickBot="1" x14ac:dyDescent="0.25">
      <c r="B28" s="110"/>
      <c r="C28" s="91" t="s">
        <v>130</v>
      </c>
      <c r="H28" s="122"/>
      <c r="I28" s="123"/>
      <c r="J28" s="111"/>
    </row>
    <row r="29" spans="2:14" ht="12.75" customHeight="1" x14ac:dyDescent="0.2">
      <c r="B29" s="110"/>
      <c r="C29" s="115" t="s">
        <v>131</v>
      </c>
      <c r="D29" s="115"/>
      <c r="E29" s="115"/>
      <c r="F29" s="115"/>
      <c r="H29" s="117">
        <f>H26+H28</f>
        <v>2</v>
      </c>
      <c r="I29" s="121">
        <f>(I28+I26)</f>
        <v>6226215</v>
      </c>
      <c r="J29" s="111"/>
    </row>
    <row r="30" spans="2:14" x14ac:dyDescent="0.2">
      <c r="B30" s="110"/>
      <c r="C30" s="91" t="s">
        <v>132</v>
      </c>
      <c r="D30" s="115"/>
      <c r="E30" s="115"/>
      <c r="F30" s="115"/>
      <c r="H30" s="124"/>
      <c r="I30" s="120"/>
      <c r="J30" s="111"/>
    </row>
    <row r="31" spans="2:14" x14ac:dyDescent="0.2">
      <c r="B31" s="110"/>
      <c r="C31" s="115" t="s">
        <v>133</v>
      </c>
      <c r="D31" s="115"/>
      <c r="E31" s="115"/>
      <c r="F31" s="115"/>
      <c r="H31" s="114">
        <f>H30</f>
        <v>0</v>
      </c>
      <c r="I31" s="121">
        <f>I30</f>
        <v>0</v>
      </c>
      <c r="J31" s="111"/>
    </row>
    <row r="32" spans="2:14" x14ac:dyDescent="0.2">
      <c r="B32" s="110"/>
      <c r="C32" s="115"/>
      <c r="D32" s="115"/>
      <c r="E32" s="115"/>
      <c r="F32" s="115"/>
      <c r="H32" s="114"/>
      <c r="I32" s="121"/>
      <c r="J32" s="111"/>
    </row>
    <row r="33" spans="2:10" ht="13.5" thickBot="1" x14ac:dyDescent="0.25">
      <c r="B33" s="110"/>
      <c r="C33" s="115" t="s">
        <v>134</v>
      </c>
      <c r="D33" s="115"/>
      <c r="H33" s="125">
        <f>(H25+H29+H31)</f>
        <v>6</v>
      </c>
      <c r="I33" s="126">
        <f>(I25+I29+I31)</f>
        <v>8017167</v>
      </c>
      <c r="J33" s="111"/>
    </row>
    <row r="34" spans="2:10" ht="13.5" thickTop="1" x14ac:dyDescent="0.2">
      <c r="B34" s="110"/>
      <c r="C34" s="115"/>
      <c r="D34" s="115"/>
      <c r="H34" s="127"/>
      <c r="I34" s="118"/>
      <c r="J34" s="111"/>
    </row>
    <row r="35" spans="2:10" x14ac:dyDescent="0.2">
      <c r="B35" s="110"/>
      <c r="G35" s="127"/>
      <c r="H35" s="127"/>
      <c r="I35" s="127"/>
      <c r="J35" s="111"/>
    </row>
    <row r="36" spans="2:10" x14ac:dyDescent="0.2">
      <c r="B36" s="110"/>
      <c r="G36" s="127"/>
      <c r="H36" s="127"/>
      <c r="I36" s="127"/>
      <c r="J36" s="111"/>
    </row>
    <row r="37" spans="2:10" x14ac:dyDescent="0.2">
      <c r="B37" s="110"/>
      <c r="G37" s="127"/>
      <c r="H37" s="127"/>
      <c r="I37" s="127"/>
      <c r="J37" s="111"/>
    </row>
    <row r="38" spans="2:10" ht="13.5" thickBot="1" x14ac:dyDescent="0.25">
      <c r="B38" s="110"/>
      <c r="C38" s="128"/>
      <c r="D38" s="128"/>
      <c r="G38" s="128" t="s">
        <v>135</v>
      </c>
      <c r="H38" s="128"/>
      <c r="I38" s="127"/>
      <c r="J38" s="111"/>
    </row>
    <row r="39" spans="2:10" x14ac:dyDescent="0.2">
      <c r="B39" s="110"/>
      <c r="C39" s="127" t="s">
        <v>136</v>
      </c>
      <c r="D39" s="127"/>
      <c r="G39" s="127" t="s">
        <v>137</v>
      </c>
      <c r="H39" s="127"/>
      <c r="I39" s="127"/>
      <c r="J39" s="111"/>
    </row>
    <row r="40" spans="2:10" ht="18.75" customHeight="1" x14ac:dyDescent="0.2">
      <c r="B40" s="110"/>
      <c r="G40" s="127"/>
      <c r="H40" s="127"/>
      <c r="I40" s="127"/>
      <c r="J40" s="111"/>
    </row>
    <row r="41" spans="2:10" ht="13.5" thickBot="1" x14ac:dyDescent="0.25">
      <c r="B41" s="129"/>
      <c r="C41" s="130"/>
      <c r="D41" s="130"/>
      <c r="E41" s="130"/>
      <c r="F41" s="130"/>
      <c r="G41" s="128"/>
      <c r="H41" s="128"/>
      <c r="I41" s="128"/>
      <c r="J41" s="13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SBGFINANCIERA</dc:creator>
  <cp:lastModifiedBy>Diego Fernando Fernandez Valencia</cp:lastModifiedBy>
  <dcterms:created xsi:type="dcterms:W3CDTF">2022-02-08T15:07:45Z</dcterms:created>
  <dcterms:modified xsi:type="dcterms:W3CDTF">2022-06-23T19:40:25Z</dcterms:modified>
</cp:coreProperties>
</file>