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DR CECILIA ZAMORANO\"/>
    </mc:Choice>
  </mc:AlternateContent>
  <bookViews>
    <workbookView xWindow="600" yWindow="60" windowWidth="6915" windowHeight="5460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externalReferences>
    <externalReference r:id="rId5"/>
  </externalReferences>
  <definedNames>
    <definedName name="_xlnm._FilterDatabase" localSheetId="1" hidden="1">'ESTADO DE CADA FACTURA'!$A$2:$AQ$16</definedName>
  </definedNames>
  <calcPr calcId="152511"/>
  <pivotCaches>
    <pivotCache cacheId="138" r:id="rId6"/>
  </pivotCaches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AB3" i="2"/>
  <c r="Z8" i="2"/>
  <c r="AB9" i="2"/>
  <c r="I32" i="4" l="1"/>
  <c r="H32" i="4"/>
  <c r="AA3" i="2"/>
  <c r="AB4" i="2"/>
  <c r="AA9" i="2"/>
  <c r="Z9" i="2"/>
  <c r="Z3" i="2"/>
  <c r="AA4" i="2"/>
  <c r="AB5" i="2"/>
  <c r="Z4" i="2"/>
  <c r="AA5" i="2"/>
  <c r="AB6" i="2"/>
  <c r="Z5" i="2"/>
  <c r="AA6" i="2"/>
  <c r="AB7" i="2"/>
  <c r="Z6" i="2"/>
  <c r="AA7" i="2"/>
  <c r="AB8" i="2"/>
  <c r="Z7" i="2"/>
  <c r="AA8" i="2"/>
  <c r="M27" i="1"/>
  <c r="M26" i="1"/>
  <c r="M25" i="1"/>
  <c r="M24" i="1"/>
  <c r="AP1" i="2"/>
  <c r="AC1" i="2"/>
  <c r="AD1" i="2"/>
  <c r="AF1" i="2"/>
  <c r="AG1" i="2"/>
  <c r="T1" i="2"/>
  <c r="U1" i="2"/>
  <c r="V1" i="2"/>
  <c r="W1" i="2"/>
  <c r="X1" i="2"/>
  <c r="L1" i="2"/>
  <c r="K1" i="2"/>
  <c r="K22" i="1" l="1"/>
  <c r="K21" i="1"/>
  <c r="K20" i="1"/>
  <c r="K19" i="1"/>
  <c r="K18" i="1"/>
  <c r="K17" i="1"/>
  <c r="K16" i="1"/>
  <c r="K15" i="1"/>
  <c r="L15" i="1" s="1"/>
  <c r="J13" i="1"/>
  <c r="K13" i="1" s="1"/>
  <c r="K12" i="1"/>
  <c r="J11" i="1"/>
  <c r="K11" i="1" s="1"/>
  <c r="J10" i="1"/>
  <c r="K10" i="1" s="1"/>
  <c r="K8" i="1"/>
  <c r="J7" i="1"/>
  <c r="K7" i="1" s="1"/>
  <c r="L7" i="1" s="1"/>
  <c r="L10" i="1" l="1"/>
  <c r="M7" i="1" s="1"/>
</calcChain>
</file>

<file path=xl/sharedStrings.xml><?xml version="1.0" encoding="utf-8"?>
<sst xmlns="http://schemas.openxmlformats.org/spreadsheetml/2006/main" count="304" uniqueCount="122">
  <si>
    <t>MODALIDAD CONTRATACION</t>
  </si>
  <si>
    <t>NIT IPS</t>
  </si>
  <si>
    <t>NOMBRE PRESTADOR</t>
  </si>
  <si>
    <t>PREFIJO FACT. ACREEDOR</t>
  </si>
  <si>
    <t>No.FACT. ACREEDOR</t>
  </si>
  <si>
    <t>FECHA FACT. ACREEDOR</t>
  </si>
  <si>
    <t>VALOR FACTURA ACREEDOR A ENTIDAD</t>
  </si>
  <si>
    <t>VALOR COPAGO CUOTA MODEDADORA</t>
  </si>
  <si>
    <t>VALOR PAGADO POR EPS</t>
  </si>
  <si>
    <t>ACREEDOR SALDO FACTURA</t>
  </si>
  <si>
    <t>FACTURAS Y SALDOS POR PAGAR</t>
  </si>
  <si>
    <t>Dra. CECILIA ZAMORANO</t>
  </si>
  <si>
    <t>COMPLEMENTARIO</t>
  </si>
  <si>
    <t>CONTRIBUTIVO</t>
  </si>
  <si>
    <t>SUBSIDIADO</t>
  </si>
  <si>
    <t>CECILIA ZAMORANO</t>
  </si>
  <si>
    <t>NFEV</t>
  </si>
  <si>
    <r>
      <t xml:space="preserve">VALOR NETO A PAGAR POR LA ENTIDAD </t>
    </r>
    <r>
      <rPr>
        <b/>
        <sz val="8"/>
        <color theme="1"/>
        <rFont val="Calibri"/>
        <family val="2"/>
        <scheme val="minor"/>
      </rPr>
      <t>(MENOS 10% Y MENOS COPAGO)</t>
    </r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</si>
  <si>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</si>
  <si>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</si>
  <si>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</si>
  <si>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</si>
  <si>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</si>
  <si>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</si>
  <si>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</si>
  <si>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</si>
  <si>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</si>
  <si>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</si>
  <si>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</si>
  <si>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</si>
  <si>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</si>
  <si>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</si>
  <si>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</si>
  <si>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</si>
  <si>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</si>
  <si>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</si>
  <si>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</si>
  <si>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</si>
  <si>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</si>
  <si>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</si>
  <si>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</si>
  <si>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RETENCION</t>
  </si>
  <si>
    <t>DOC COMPENSACION SAP</t>
  </si>
  <si>
    <t>FECHA COMPENSACION SAP</t>
  </si>
  <si>
    <t>VALOR TRANFERENCIA</t>
  </si>
  <si>
    <t>VALOR GLOSA ACEPTDA</t>
  </si>
  <si>
    <t>VALOR GLOSA DV</t>
  </si>
  <si>
    <t>OBSERVACION GLOSA DV</t>
  </si>
  <si>
    <t>FECHA RAD IPS</t>
  </si>
  <si>
    <t>ULTIMO ESTADO FACT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</si>
  <si>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</si>
  <si>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</si>
  <si>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</si>
  <si>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</si>
  <si>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</si>
  <si>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NFEV_7</t>
  </si>
  <si>
    <t>31877041_NFEV_7</t>
  </si>
  <si>
    <t>B)Factura sin saldo ERP</t>
  </si>
  <si>
    <t>OK</t>
  </si>
  <si>
    <t>NFEV_8</t>
  </si>
  <si>
    <t>31877041_NFEV_8</t>
  </si>
  <si>
    <t>NFEV_34</t>
  </si>
  <si>
    <t>31877041_NFEV_34</t>
  </si>
  <si>
    <t>NFEV_44</t>
  </si>
  <si>
    <t>31877041_NFEV_44</t>
  </si>
  <si>
    <t>NFEV_55</t>
  </si>
  <si>
    <t>31877041_NFEV_55</t>
  </si>
  <si>
    <t>NFEV_61</t>
  </si>
  <si>
    <t>31877041_NFEV_61</t>
  </si>
  <si>
    <t>NFEV_82</t>
  </si>
  <si>
    <t>31877041_NFEV_82</t>
  </si>
  <si>
    <t>NFEV_87</t>
  </si>
  <si>
    <t>31877041_NFEV_87</t>
  </si>
  <si>
    <t>NFEV_92</t>
  </si>
  <si>
    <t>31877041_NFEV_92</t>
  </si>
  <si>
    <t>NFEV_93</t>
  </si>
  <si>
    <t>31877041_NFEV_93</t>
  </si>
  <si>
    <t>NFEV_94</t>
  </si>
  <si>
    <t>31877041_NFEV_94</t>
  </si>
  <si>
    <t>NFEV_98</t>
  </si>
  <si>
    <t>31877041_NFEV_98</t>
  </si>
  <si>
    <t>NFEV_99</t>
  </si>
  <si>
    <t>31877041_NFEV_99</t>
  </si>
  <si>
    <t>NFEV_100</t>
  </si>
  <si>
    <t>31877041_NFEV_100</t>
  </si>
  <si>
    <t>VALOR CANCELADO SAP</t>
  </si>
  <si>
    <t>No cruza</t>
  </si>
  <si>
    <t>P. ABIERTAS</t>
  </si>
  <si>
    <t>FACTURA PENDIENTE EN PROGRAMACIÓN DE PAGO</t>
  </si>
  <si>
    <t>FACTURA CANCELADA</t>
  </si>
  <si>
    <t>Total general</t>
  </si>
  <si>
    <t>Tipificación</t>
  </si>
  <si>
    <t>Cantd Facturas</t>
  </si>
  <si>
    <t>Valor Factura</t>
  </si>
  <si>
    <t>FOR-CSA-018</t>
  </si>
  <si>
    <t>HOJA 1 DE 1</t>
  </si>
  <si>
    <t>RESUMEN DE CARTERA REVISADA POR LA EPS</t>
  </si>
  <si>
    <t>VERSION 1</t>
  </si>
  <si>
    <t>SANTIAGO DE CALI , JUNIO 21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</si>
  <si>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</si>
  <si>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</si>
  <si>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</si>
  <si>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</si>
  <si>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</si>
  <si>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</si>
  <si>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</si>
  <si>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</si>
  <si>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</si>
  <si>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</si>
  <si>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</si>
  <si>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</si>
  <si>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</si>
  <si>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</si>
  <si>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</si>
  <si>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</si>
  <si>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</si>
  <si>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</si>
  <si>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</si>
  <si>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NIT: 31877041</t>
  </si>
  <si>
    <t>Señores : DR CECILIA ZAMORANO</t>
  </si>
  <si>
    <t>A continuacion me permito remitir nuestra respuesta al estado de cartera presentado en la fecha: 07/06/2022</t>
  </si>
  <si>
    <t>Con Corte al dia :31/05/2022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</si>
</sst>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8" formatCode="&quot;$&quot;\ #,##0;[Red]&quot;$&quot;\ #,##0"/>
    <numFmt numFmtId="169" formatCode="&quot;$&quot;\ #,##0"/>
  </numFmts>
  <fonts count="1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4" fillId="0" borderId="0"/>
  </cellStyleXfs>
  <cellXfs count="12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4" fontId="0" fillId="0" borderId="18" xfId="0" applyNumberFormat="1" applyBorder="1"/>
    <xf numFmtId="14" fontId="0" fillId="0" borderId="9" xfId="0" applyNumberFormat="1" applyBorder="1"/>
    <xf numFmtId="14" fontId="0" fillId="0" borderId="17" xfId="0" applyNumberFormat="1" applyBorder="1"/>
    <xf numFmtId="0" fontId="0" fillId="0" borderId="22" xfId="0" applyBorder="1"/>
    <xf numFmtId="14" fontId="0" fillId="0" borderId="2" xfId="0" applyNumberFormat="1" applyBorder="1"/>
    <xf numFmtId="0" fontId="0" fillId="0" borderId="26" xfId="0" applyBorder="1"/>
    <xf numFmtId="0" fontId="0" fillId="0" borderId="27" xfId="0" applyBorder="1"/>
    <xf numFmtId="0" fontId="6" fillId="0" borderId="15" xfId="0" applyFont="1" applyBorder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164" fontId="11" fillId="0" borderId="30" xfId="1" applyNumberFormat="1" applyFont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164" fontId="11" fillId="3" borderId="30" xfId="1" applyNumberFormat="1" applyFont="1" applyFill="1" applyBorder="1" applyAlignment="1">
      <alignment horizontal="center" vertical="center" wrapText="1"/>
    </xf>
    <xf numFmtId="43" fontId="11" fillId="0" borderId="30" xfId="1" applyFont="1" applyBorder="1" applyAlignment="1">
      <alignment horizontal="center" vertical="center" wrapText="1"/>
    </xf>
    <xf numFmtId="43" fontId="11" fillId="3" borderId="30" xfId="1" applyFont="1" applyFill="1" applyBorder="1" applyAlignment="1">
      <alignment horizontal="center" vertical="center" wrapText="1"/>
    </xf>
    <xf numFmtId="164" fontId="11" fillId="2" borderId="30" xfId="1" applyNumberFormat="1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/>
    </xf>
    <xf numFmtId="0" fontId="12" fillId="0" borderId="31" xfId="0" applyFont="1" applyBorder="1" applyAlignment="1">
      <alignment horizontal="left" vertical="center"/>
    </xf>
    <xf numFmtId="14" fontId="12" fillId="0" borderId="31" xfId="0" applyNumberFormat="1" applyFont="1" applyBorder="1" applyAlignment="1">
      <alignment horizontal="center" vertical="center"/>
    </xf>
    <xf numFmtId="164" fontId="12" fillId="0" borderId="31" xfId="1" applyNumberFormat="1" applyFont="1" applyBorder="1" applyAlignment="1">
      <alignment horizontal="center" vertical="center"/>
    </xf>
    <xf numFmtId="43" fontId="12" fillId="0" borderId="31" xfId="1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0" xfId="0" applyFont="1" applyBorder="1" applyAlignment="1">
      <alignment horizontal="left" vertical="center"/>
    </xf>
    <xf numFmtId="14" fontId="12" fillId="0" borderId="30" xfId="0" applyNumberFormat="1" applyFont="1" applyBorder="1" applyAlignment="1">
      <alignment horizontal="center" vertical="center"/>
    </xf>
    <xf numFmtId="164" fontId="12" fillId="0" borderId="30" xfId="1" applyNumberFormat="1" applyFont="1" applyBorder="1" applyAlignment="1">
      <alignment horizontal="center" vertical="center"/>
    </xf>
    <xf numFmtId="43" fontId="12" fillId="0" borderId="30" xfId="1" applyFont="1" applyBorder="1" applyAlignment="1">
      <alignment horizontal="center" vertical="center"/>
    </xf>
    <xf numFmtId="164" fontId="10" fillId="0" borderId="30" xfId="1" applyNumberFormat="1" applyFont="1" applyBorder="1" applyAlignment="1">
      <alignment horizontal="center"/>
    </xf>
    <xf numFmtId="164" fontId="10" fillId="0" borderId="30" xfId="1" applyNumberFormat="1" applyFont="1" applyBorder="1"/>
    <xf numFmtId="0" fontId="12" fillId="0" borderId="31" xfId="0" applyNumberFormat="1" applyFont="1" applyBorder="1" applyAlignment="1">
      <alignment horizontal="center" vertical="center"/>
    </xf>
    <xf numFmtId="0" fontId="12" fillId="0" borderId="30" xfId="0" applyNumberFormat="1" applyFont="1" applyBorder="1" applyAlignment="1">
      <alignment horizontal="center" vertical="center"/>
    </xf>
    <xf numFmtId="164" fontId="13" fillId="0" borderId="30" xfId="1" applyNumberFormat="1" applyFont="1" applyBorder="1" applyAlignment="1">
      <alignment horizontal="center"/>
    </xf>
    <xf numFmtId="0" fontId="6" fillId="0" borderId="19" xfId="0" applyFont="1" applyBorder="1"/>
    <xf numFmtId="164" fontId="10" fillId="0" borderId="29" xfId="1" applyNumberFormat="1" applyFont="1" applyBorder="1" applyAlignment="1"/>
    <xf numFmtId="0" fontId="10" fillId="0" borderId="29" xfId="0" applyFont="1" applyBorder="1" applyAlignment="1"/>
    <xf numFmtId="164" fontId="10" fillId="0" borderId="29" xfId="0" applyNumberFormat="1" applyFont="1" applyBorder="1" applyAlignment="1"/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left" vertical="center"/>
    </xf>
    <xf numFmtId="164" fontId="11" fillId="4" borderId="30" xfId="1" applyNumberFormat="1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2" fillId="0" borderId="31" xfId="1" applyNumberFormat="1" applyFont="1" applyBorder="1" applyAlignment="1">
      <alignment horizontal="center" vertical="center"/>
    </xf>
    <xf numFmtId="0" fontId="0" fillId="0" borderId="30" xfId="0" applyBorder="1" applyAlignment="1">
      <alignment horizontal="left"/>
    </xf>
    <xf numFmtId="0" fontId="0" fillId="0" borderId="30" xfId="0" applyNumberForma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0" fontId="0" fillId="0" borderId="30" xfId="0" pivotButton="1" applyBorder="1" applyAlignment="1">
      <alignment horizontal="center"/>
    </xf>
    <xf numFmtId="0" fontId="0" fillId="0" borderId="30" xfId="0" applyBorder="1" applyAlignment="1">
      <alignment horizontal="center"/>
    </xf>
    <xf numFmtId="0" fontId="15" fillId="0" borderId="0" xfId="2" applyFont="1"/>
    <xf numFmtId="0" fontId="15" fillId="0" borderId="1" xfId="2" applyFont="1" applyBorder="1" applyAlignment="1">
      <alignment horizontal="centerContinuous"/>
    </xf>
    <xf numFmtId="0" fontId="15" fillId="0" borderId="32" xfId="2" applyFont="1" applyBorder="1" applyAlignment="1">
      <alignment horizontal="centerContinuous"/>
    </xf>
    <xf numFmtId="0" fontId="16" fillId="0" borderId="1" xfId="2" applyFont="1" applyBorder="1" applyAlignment="1">
      <alignment horizontal="centerContinuous" vertical="center"/>
    </xf>
    <xf numFmtId="0" fontId="16" fillId="0" borderId="33" xfId="2" applyFont="1" applyBorder="1" applyAlignment="1">
      <alignment horizontal="centerContinuous" vertical="center"/>
    </xf>
    <xf numFmtId="0" fontId="16" fillId="0" borderId="32" xfId="2" applyFont="1" applyBorder="1" applyAlignment="1">
      <alignment horizontal="centerContinuous" vertical="center"/>
    </xf>
    <xf numFmtId="0" fontId="16" fillId="0" borderId="28" xfId="2" applyFont="1" applyBorder="1" applyAlignment="1">
      <alignment horizontal="centerContinuous" vertical="center"/>
    </xf>
    <xf numFmtId="0" fontId="15" fillId="0" borderId="4" xfId="2" applyFont="1" applyBorder="1" applyAlignment="1">
      <alignment horizontal="centerContinuous"/>
    </xf>
    <xf numFmtId="0" fontId="15" fillId="0" borderId="34" xfId="2" applyFont="1" applyBorder="1" applyAlignment="1">
      <alignment horizontal="centerContinuous"/>
    </xf>
    <xf numFmtId="0" fontId="16" fillId="0" borderId="2" xfId="2" applyFont="1" applyBorder="1" applyAlignment="1">
      <alignment horizontal="centerContinuous" vertical="center"/>
    </xf>
    <xf numFmtId="0" fontId="16" fillId="0" borderId="3" xfId="2" applyFont="1" applyBorder="1" applyAlignment="1">
      <alignment horizontal="centerContinuous" vertical="center"/>
    </xf>
    <xf numFmtId="0" fontId="16" fillId="0" borderId="35" xfId="2" applyFont="1" applyBorder="1" applyAlignment="1">
      <alignment horizontal="centerContinuous" vertical="center"/>
    </xf>
    <xf numFmtId="0" fontId="16" fillId="0" borderId="22" xfId="2" applyFont="1" applyBorder="1" applyAlignment="1">
      <alignment horizontal="centerContinuous" vertical="center"/>
    </xf>
    <xf numFmtId="0" fontId="16" fillId="0" borderId="4" xfId="2" applyFont="1" applyBorder="1" applyAlignment="1">
      <alignment horizontal="centerContinuous" vertical="center"/>
    </xf>
    <xf numFmtId="0" fontId="16" fillId="0" borderId="0" xfId="2" applyFont="1" applyAlignment="1">
      <alignment horizontal="centerContinuous" vertical="center"/>
    </xf>
    <xf numFmtId="0" fontId="16" fillId="0" borderId="34" xfId="2" applyFont="1" applyBorder="1" applyAlignment="1">
      <alignment horizontal="centerContinuous" vertical="center"/>
    </xf>
    <xf numFmtId="0" fontId="16" fillId="0" borderId="21" xfId="2" applyFont="1" applyBorder="1" applyAlignment="1">
      <alignment horizontal="centerContinuous" vertical="center"/>
    </xf>
    <xf numFmtId="0" fontId="15" fillId="0" borderId="2" xfId="2" applyFont="1" applyBorder="1" applyAlignment="1">
      <alignment horizontal="centerContinuous"/>
    </xf>
    <xf numFmtId="0" fontId="15" fillId="0" borderId="35" xfId="2" applyFont="1" applyBorder="1" applyAlignment="1">
      <alignment horizontal="centerContinuous"/>
    </xf>
    <xf numFmtId="0" fontId="15" fillId="0" borderId="4" xfId="2" applyFont="1" applyBorder="1"/>
    <xf numFmtId="0" fontId="15" fillId="0" borderId="34" xfId="2" applyFont="1" applyBorder="1"/>
    <xf numFmtId="14" fontId="15" fillId="0" borderId="0" xfId="2" applyNumberFormat="1" applyFont="1"/>
    <xf numFmtId="0" fontId="16" fillId="0" borderId="0" xfId="2" applyFont="1"/>
    <xf numFmtId="14" fontId="15" fillId="0" borderId="0" xfId="2" applyNumberFormat="1" applyFont="1" applyAlignment="1">
      <alignment horizontal="left"/>
    </xf>
    <xf numFmtId="0" fontId="16" fillId="0" borderId="0" xfId="2" applyFont="1" applyAlignment="1">
      <alignment horizontal="center"/>
    </xf>
    <xf numFmtId="1" fontId="16" fillId="0" borderId="0" xfId="2" applyNumberFormat="1" applyFont="1" applyAlignment="1">
      <alignment horizontal="center"/>
    </xf>
    <xf numFmtId="42" fontId="16" fillId="0" borderId="0" xfId="2" applyNumberFormat="1" applyFont="1" applyAlignment="1">
      <alignment horizontal="right"/>
    </xf>
    <xf numFmtId="1" fontId="15" fillId="0" borderId="0" xfId="2" applyNumberFormat="1" applyFont="1" applyAlignment="1">
      <alignment horizontal="center"/>
    </xf>
    <xf numFmtId="168" fontId="15" fillId="0" borderId="0" xfId="2" applyNumberFormat="1" applyFont="1" applyAlignment="1">
      <alignment horizontal="right"/>
    </xf>
    <xf numFmtId="169" fontId="15" fillId="0" borderId="0" xfId="2" applyNumberFormat="1" applyFont="1" applyAlignment="1">
      <alignment horizontal="right"/>
    </xf>
    <xf numFmtId="1" fontId="15" fillId="0" borderId="3" xfId="2" applyNumberFormat="1" applyFont="1" applyBorder="1" applyAlignment="1">
      <alignment horizontal="center"/>
    </xf>
    <xf numFmtId="168" fontId="15" fillId="0" borderId="3" xfId="2" applyNumberFormat="1" applyFont="1" applyBorder="1" applyAlignment="1">
      <alignment horizontal="right"/>
    </xf>
    <xf numFmtId="168" fontId="16" fillId="0" borderId="0" xfId="2" applyNumberFormat="1" applyFont="1" applyAlignment="1">
      <alignment horizontal="right"/>
    </xf>
    <xf numFmtId="0" fontId="15" fillId="0" borderId="0" xfId="2" applyFont="1" applyAlignment="1">
      <alignment horizontal="center"/>
    </xf>
    <xf numFmtId="1" fontId="16" fillId="0" borderId="36" xfId="2" applyNumberFormat="1" applyFont="1" applyBorder="1" applyAlignment="1">
      <alignment horizontal="center"/>
    </xf>
    <xf numFmtId="168" fontId="16" fillId="0" borderId="36" xfId="2" applyNumberFormat="1" applyFont="1" applyBorder="1" applyAlignment="1">
      <alignment horizontal="right"/>
    </xf>
    <xf numFmtId="168" fontId="15" fillId="0" borderId="0" xfId="2" applyNumberFormat="1" applyFont="1"/>
    <xf numFmtId="168" fontId="15" fillId="0" borderId="3" xfId="2" applyNumberFormat="1" applyFont="1" applyBorder="1"/>
    <xf numFmtId="0" fontId="15" fillId="0" borderId="2" xfId="2" applyFont="1" applyBorder="1"/>
    <xf numFmtId="0" fontId="15" fillId="0" borderId="3" xfId="2" applyFont="1" applyBorder="1"/>
    <xf numFmtId="0" fontId="15" fillId="0" borderId="35" xfId="2" applyFont="1" applyBorder="1"/>
  </cellXfs>
  <cellStyles count="3">
    <cellStyle name="Millares" xfId="1" builtinId="3"/>
    <cellStyle name="Normal" xfId="0" builtinId="0"/>
    <cellStyle name="Normal 2" xfId="2"/>
  </cellStyles>
  <dxfs count="10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center" readingOrder="0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left" readingOrder="0"/>
    </dxf>
    <dxf>
      <alignment horizontal="center" readingOrder="0"/>
    </dxf>
    <dxf>
      <alignment horizontal="left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center" readingOrder="0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center" readingOrder="0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center" readingOrder="0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center" readingOrder="0"/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center" readingOrder="0"/>
    </dxf>
    <dxf>
      <alignment horizontal="left" readingOrder="0"/>
    </dxf>
    <dxf>
      <alignment horizontal="center" readingOrder="0"/>
    </dxf>
    <dxf>
      <alignment horizontal="left" readingOrder="0"/>
    </dxf>
    <dxf>
      <alignment horizontal="left" readingOrder="0"/>
    </dxf>
    <dxf>
      <alignment horizontal="left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.%20COMPENSADAS%20DR%20CECILIA%20ZMORA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"/>
      <sheetName val="P.COMPENSADAS DR CECILIA ZAMORA"/>
    </sheetNames>
    <sheetDataSet>
      <sheetData sheetId="0" refreshError="1"/>
      <sheetData sheetId="1">
        <row r="1">
          <cell r="C1" t="str">
            <v>Llave</v>
          </cell>
          <cell r="D1" t="str">
            <v>Nº doc.</v>
          </cell>
          <cell r="E1" t="str">
            <v>Doc.comp.</v>
          </cell>
          <cell r="F1" t="str">
            <v xml:space="preserve">  Importe en ML</v>
          </cell>
          <cell r="G1" t="str">
            <v>Fe.contab.</v>
          </cell>
          <cell r="H1" t="str">
            <v>Fecha doc.</v>
          </cell>
          <cell r="I1" t="str">
            <v>Compens.</v>
          </cell>
        </row>
        <row r="2">
          <cell r="C2" t="str">
            <v>31877041__</v>
          </cell>
          <cell r="D2">
            <v>8100120815</v>
          </cell>
          <cell r="E2">
            <v>4800048669</v>
          </cell>
          <cell r="F2">
            <v>8312</v>
          </cell>
          <cell r="G2" t="str">
            <v>30.06.2021</v>
          </cell>
          <cell r="H2" t="str">
            <v>30.06.2021</v>
          </cell>
          <cell r="I2" t="str">
            <v>07.07.2021</v>
          </cell>
        </row>
        <row r="3">
          <cell r="C3" t="str">
            <v>31877041__</v>
          </cell>
          <cell r="D3">
            <v>8100121392</v>
          </cell>
          <cell r="E3">
            <v>4800049858</v>
          </cell>
          <cell r="F3">
            <v>4800</v>
          </cell>
          <cell r="G3" t="str">
            <v>31.08.2021</v>
          </cell>
          <cell r="H3" t="str">
            <v>31.08.2021</v>
          </cell>
          <cell r="I3" t="str">
            <v>31.08.2021</v>
          </cell>
        </row>
        <row r="4">
          <cell r="C4" t="str">
            <v>31877041__</v>
          </cell>
          <cell r="D4">
            <v>8100122602</v>
          </cell>
          <cell r="E4">
            <v>4800052463</v>
          </cell>
          <cell r="F4">
            <v>12800</v>
          </cell>
          <cell r="G4" t="str">
            <v>31.12.2021</v>
          </cell>
          <cell r="H4" t="str">
            <v>31.12.2021</v>
          </cell>
          <cell r="I4" t="str">
            <v>31.12.2021</v>
          </cell>
        </row>
        <row r="5">
          <cell r="C5" t="str">
            <v>31877041__</v>
          </cell>
          <cell r="D5">
            <v>8100123491</v>
          </cell>
          <cell r="E5">
            <v>4800054321</v>
          </cell>
          <cell r="F5">
            <v>59650</v>
          </cell>
          <cell r="G5" t="str">
            <v>31.03.2022</v>
          </cell>
          <cell r="H5" t="str">
            <v>31.03.2022</v>
          </cell>
          <cell r="I5" t="str">
            <v>31.03.2022</v>
          </cell>
        </row>
        <row r="6">
          <cell r="C6" t="str">
            <v>31877041__</v>
          </cell>
          <cell r="D6">
            <v>8100122293</v>
          </cell>
          <cell r="E6">
            <v>4800051817</v>
          </cell>
          <cell r="F6">
            <v>35680</v>
          </cell>
          <cell r="G6" t="str">
            <v>30.11.2021</v>
          </cell>
          <cell r="H6" t="str">
            <v>30.11.2021</v>
          </cell>
          <cell r="I6" t="str">
            <v>30.11.2021</v>
          </cell>
        </row>
        <row r="7">
          <cell r="C7" t="str">
            <v>31877041__</v>
          </cell>
          <cell r="D7">
            <v>8100121540</v>
          </cell>
          <cell r="E7">
            <v>4800050463</v>
          </cell>
          <cell r="F7">
            <v>2400</v>
          </cell>
          <cell r="G7" t="str">
            <v>30.09.2021</v>
          </cell>
          <cell r="H7" t="str">
            <v>30.09.2021</v>
          </cell>
          <cell r="I7" t="str">
            <v>30.09.2021</v>
          </cell>
        </row>
        <row r="8">
          <cell r="C8" t="str">
            <v>31877041_NFEV_5</v>
          </cell>
          <cell r="D8">
            <v>1908619031</v>
          </cell>
          <cell r="E8">
            <v>2201196886</v>
          </cell>
          <cell r="F8">
            <v>41907</v>
          </cell>
          <cell r="G8" t="str">
            <v>19.11.2021</v>
          </cell>
          <cell r="H8" t="str">
            <v>02.07.2021</v>
          </cell>
          <cell r="I8" t="str">
            <v>04.03.2022</v>
          </cell>
        </row>
        <row r="9">
          <cell r="C9" t="str">
            <v>31877041_NFEV_5</v>
          </cell>
          <cell r="D9">
            <v>1221839112</v>
          </cell>
          <cell r="E9">
            <v>2201151233</v>
          </cell>
          <cell r="F9">
            <v>26793</v>
          </cell>
          <cell r="G9" t="str">
            <v>19.11.2021</v>
          </cell>
          <cell r="H9" t="str">
            <v>02.07.2021</v>
          </cell>
          <cell r="I9" t="str">
            <v>13.12.2021</v>
          </cell>
        </row>
        <row r="10">
          <cell r="C10" t="str">
            <v>31877041_NFEV_6</v>
          </cell>
          <cell r="D10">
            <v>1221839113</v>
          </cell>
          <cell r="E10">
            <v>2201151233</v>
          </cell>
          <cell r="F10">
            <v>559000</v>
          </cell>
          <cell r="G10" t="str">
            <v>19.11.2021</v>
          </cell>
          <cell r="H10" t="str">
            <v>02.07.2021</v>
          </cell>
          <cell r="I10" t="str">
            <v>13.12.2021</v>
          </cell>
        </row>
        <row r="11">
          <cell r="C11" t="str">
            <v>31877041_NFEV_7</v>
          </cell>
          <cell r="D11">
            <v>1221839114</v>
          </cell>
          <cell r="E11">
            <v>4800051817</v>
          </cell>
          <cell r="F11">
            <v>26793</v>
          </cell>
          <cell r="G11" t="str">
            <v>19.11.2021</v>
          </cell>
          <cell r="H11" t="str">
            <v>02.07.2021</v>
          </cell>
          <cell r="I11" t="str">
            <v>30.11.2021</v>
          </cell>
        </row>
        <row r="12">
          <cell r="C12" t="str">
            <v>31877041_NFEV_7</v>
          </cell>
          <cell r="D12">
            <v>1908619032</v>
          </cell>
          <cell r="E12">
            <v>2201196886</v>
          </cell>
          <cell r="F12">
            <v>41907</v>
          </cell>
          <cell r="G12" t="str">
            <v>19.11.2021</v>
          </cell>
          <cell r="H12" t="str">
            <v>02.07.2021</v>
          </cell>
          <cell r="I12" t="str">
            <v>04.03.2022</v>
          </cell>
        </row>
        <row r="13">
          <cell r="C13" t="str">
            <v>31877041_NFEV_7</v>
          </cell>
          <cell r="D13">
            <v>4800051817</v>
          </cell>
          <cell r="E13">
            <v>2201151233</v>
          </cell>
          <cell r="F13">
            <v>14240</v>
          </cell>
          <cell r="G13" t="str">
            <v>30.11.2021</v>
          </cell>
          <cell r="H13" t="str">
            <v>30.11.2021</v>
          </cell>
          <cell r="I13" t="str">
            <v>13.12.2021</v>
          </cell>
        </row>
        <row r="14">
          <cell r="C14" t="str">
            <v>31877041_NFEV_8</v>
          </cell>
          <cell r="D14">
            <v>1908619029</v>
          </cell>
          <cell r="E14">
            <v>2201196886</v>
          </cell>
          <cell r="F14">
            <v>42195</v>
          </cell>
          <cell r="G14" t="str">
            <v>19.11.2021</v>
          </cell>
          <cell r="H14" t="str">
            <v>02.07.2021</v>
          </cell>
          <cell r="I14" t="str">
            <v>04.03.2022</v>
          </cell>
        </row>
        <row r="15">
          <cell r="C15" t="str">
            <v>31877041_NFEV_11</v>
          </cell>
          <cell r="D15">
            <v>1221683182</v>
          </cell>
          <cell r="E15">
            <v>2201050827</v>
          </cell>
          <cell r="F15">
            <v>634400</v>
          </cell>
          <cell r="G15" t="str">
            <v>05.03.2021</v>
          </cell>
          <cell r="H15" t="str">
            <v>12.01.2021</v>
          </cell>
          <cell r="I15" t="str">
            <v>06.05.2021</v>
          </cell>
        </row>
        <row r="16">
          <cell r="C16" t="str">
            <v>31877041_NFEV_17</v>
          </cell>
          <cell r="D16">
            <v>1221911715</v>
          </cell>
          <cell r="E16">
            <v>2201196889</v>
          </cell>
          <cell r="F16">
            <v>209200</v>
          </cell>
          <cell r="G16" t="str">
            <v>03.03.2022</v>
          </cell>
          <cell r="H16" t="str">
            <v>22.11.2021</v>
          </cell>
          <cell r="I16" t="str">
            <v>04.03.2022</v>
          </cell>
        </row>
        <row r="17">
          <cell r="C17" t="str">
            <v>31877041_NFEV_18</v>
          </cell>
          <cell r="D17">
            <v>1221911714</v>
          </cell>
          <cell r="E17">
            <v>2201196889</v>
          </cell>
          <cell r="F17">
            <v>28080</v>
          </cell>
          <cell r="G17" t="str">
            <v>03.03.2022</v>
          </cell>
          <cell r="H17" t="str">
            <v>22.11.2021</v>
          </cell>
          <cell r="I17" t="str">
            <v>04.03.2022</v>
          </cell>
        </row>
        <row r="18">
          <cell r="C18" t="str">
            <v>31877041_NFEV_18</v>
          </cell>
          <cell r="D18">
            <v>1909007606</v>
          </cell>
          <cell r="E18">
            <v>2201196886</v>
          </cell>
          <cell r="F18">
            <v>43920</v>
          </cell>
          <cell r="G18" t="str">
            <v>03.03.2022</v>
          </cell>
          <cell r="H18" t="str">
            <v>22.11.2021</v>
          </cell>
          <cell r="I18" t="str">
            <v>04.03.2022</v>
          </cell>
        </row>
        <row r="19">
          <cell r="C19" t="str">
            <v>31877041_NFEV_24</v>
          </cell>
          <cell r="D19">
            <v>1221725400</v>
          </cell>
          <cell r="E19">
            <v>2201065370</v>
          </cell>
          <cell r="F19">
            <v>771200</v>
          </cell>
          <cell r="G19" t="str">
            <v>06.05.2021</v>
          </cell>
          <cell r="H19" t="str">
            <v>09.03.2021</v>
          </cell>
          <cell r="I19" t="str">
            <v>09.06.2021</v>
          </cell>
        </row>
        <row r="20">
          <cell r="C20" t="str">
            <v>31877041_NFEV_25</v>
          </cell>
          <cell r="D20">
            <v>1221725401</v>
          </cell>
          <cell r="E20">
            <v>2201065370</v>
          </cell>
          <cell r="F20">
            <v>56160</v>
          </cell>
          <cell r="G20" t="str">
            <v>06.05.2021</v>
          </cell>
          <cell r="H20" t="str">
            <v>09.03.2021</v>
          </cell>
          <cell r="I20" t="str">
            <v>09.06.2021</v>
          </cell>
        </row>
        <row r="21">
          <cell r="C21" t="str">
            <v>31877041_NFEV_25</v>
          </cell>
          <cell r="D21">
            <v>1907640000</v>
          </cell>
          <cell r="E21">
            <v>2201039691</v>
          </cell>
          <cell r="F21">
            <v>87840</v>
          </cell>
          <cell r="G21" t="str">
            <v>21.04.2021</v>
          </cell>
          <cell r="H21" t="str">
            <v>09.03.2021</v>
          </cell>
          <cell r="I21" t="str">
            <v>27.04.2021</v>
          </cell>
        </row>
        <row r="22">
          <cell r="C22" t="str">
            <v>31877041_NFEV_33</v>
          </cell>
          <cell r="D22">
            <v>1221743871</v>
          </cell>
          <cell r="E22">
            <v>2201151233</v>
          </cell>
          <cell r="F22">
            <v>709500</v>
          </cell>
          <cell r="G22" t="str">
            <v>04.06.2021</v>
          </cell>
          <cell r="H22" t="str">
            <v>13.04.2021</v>
          </cell>
          <cell r="I22" t="str">
            <v>13.12.2021</v>
          </cell>
        </row>
        <row r="23">
          <cell r="C23" t="str">
            <v>31877041_NFEV_34</v>
          </cell>
          <cell r="D23">
            <v>4800048669</v>
          </cell>
          <cell r="E23">
            <v>4800049858</v>
          </cell>
          <cell r="F23">
            <v>14815</v>
          </cell>
          <cell r="G23" t="str">
            <v>07.07.2021</v>
          </cell>
          <cell r="H23" t="str">
            <v>07.07.2021</v>
          </cell>
          <cell r="I23" t="str">
            <v>31.08.2021</v>
          </cell>
        </row>
        <row r="24">
          <cell r="C24" t="str">
            <v>31877041_NFEV_34</v>
          </cell>
          <cell r="D24">
            <v>1221743872</v>
          </cell>
          <cell r="E24">
            <v>4800048669</v>
          </cell>
          <cell r="F24">
            <v>23127</v>
          </cell>
          <cell r="G24" t="str">
            <v>04.06.2021</v>
          </cell>
          <cell r="H24" t="str">
            <v>13.04.2021</v>
          </cell>
          <cell r="I24" t="str">
            <v>07.07.2021</v>
          </cell>
        </row>
        <row r="25">
          <cell r="C25" t="str">
            <v>31877041_NFEV_34</v>
          </cell>
          <cell r="D25">
            <v>4800049858</v>
          </cell>
          <cell r="E25">
            <v>2201151233</v>
          </cell>
          <cell r="F25">
            <v>10015</v>
          </cell>
          <cell r="G25" t="str">
            <v>31.08.2021</v>
          </cell>
          <cell r="H25" t="str">
            <v>31.08.2021</v>
          </cell>
          <cell r="I25" t="str">
            <v>13.12.2021</v>
          </cell>
        </row>
        <row r="26">
          <cell r="C26" t="str">
            <v>31877041_NFEV_34</v>
          </cell>
          <cell r="D26">
            <v>1907764269</v>
          </cell>
          <cell r="E26">
            <v>2201052480</v>
          </cell>
          <cell r="F26">
            <v>36173</v>
          </cell>
          <cell r="G26" t="str">
            <v>19.05.2021</v>
          </cell>
          <cell r="H26" t="str">
            <v>13.04.2021</v>
          </cell>
          <cell r="I26" t="str">
            <v>25.05.2021</v>
          </cell>
        </row>
        <row r="27">
          <cell r="C27" t="str">
            <v>31877041_NFEV_40</v>
          </cell>
          <cell r="D27">
            <v>1221775168</v>
          </cell>
          <cell r="E27">
            <v>2201151233</v>
          </cell>
          <cell r="F27">
            <v>353000</v>
          </cell>
          <cell r="G27" t="str">
            <v>06.08.2021</v>
          </cell>
          <cell r="H27" t="str">
            <v>11.05.2021</v>
          </cell>
          <cell r="I27" t="str">
            <v>13.12.2021</v>
          </cell>
        </row>
        <row r="28">
          <cell r="C28" t="str">
            <v>31877041_NFEV_41</v>
          </cell>
          <cell r="D28">
            <v>1221775169</v>
          </cell>
          <cell r="E28">
            <v>2201151233</v>
          </cell>
          <cell r="F28">
            <v>28080</v>
          </cell>
          <cell r="G28" t="str">
            <v>06.08.2021</v>
          </cell>
          <cell r="H28" t="str">
            <v>11.05.2021</v>
          </cell>
          <cell r="I28" t="str">
            <v>13.12.2021</v>
          </cell>
        </row>
        <row r="29">
          <cell r="C29" t="str">
            <v>31877041_NFEV_41</v>
          </cell>
          <cell r="D29">
            <v>1908117667</v>
          </cell>
          <cell r="E29">
            <v>2201125373</v>
          </cell>
          <cell r="F29">
            <v>43920</v>
          </cell>
          <cell r="G29" t="str">
            <v>06.08.2021</v>
          </cell>
          <cell r="H29" t="str">
            <v>11.05.2021</v>
          </cell>
          <cell r="I29" t="str">
            <v>27.10.2021</v>
          </cell>
        </row>
        <row r="30">
          <cell r="C30" t="str">
            <v>31877041_NFEV_43</v>
          </cell>
          <cell r="D30">
            <v>1221786279</v>
          </cell>
          <cell r="E30">
            <v>2201151233</v>
          </cell>
          <cell r="F30">
            <v>137000</v>
          </cell>
          <cell r="G30" t="str">
            <v>09.09.2021</v>
          </cell>
          <cell r="H30" t="str">
            <v>08.06.2021</v>
          </cell>
          <cell r="I30" t="str">
            <v>13.12.2021</v>
          </cell>
        </row>
        <row r="31">
          <cell r="C31" t="str">
            <v>31877041_NFEV_44</v>
          </cell>
          <cell r="D31">
            <v>1221786280</v>
          </cell>
          <cell r="E31">
            <v>4800050463</v>
          </cell>
          <cell r="F31">
            <v>23127</v>
          </cell>
          <cell r="G31" t="str">
            <v>09.09.2021</v>
          </cell>
          <cell r="H31" t="str">
            <v>08.06.2021</v>
          </cell>
          <cell r="I31" t="str">
            <v>30.09.2021</v>
          </cell>
        </row>
        <row r="32">
          <cell r="C32" t="str">
            <v>31877041_NFEV_44</v>
          </cell>
          <cell r="D32">
            <v>4800050463</v>
          </cell>
          <cell r="E32">
            <v>2201151233</v>
          </cell>
          <cell r="F32">
            <v>20727</v>
          </cell>
          <cell r="G32" t="str">
            <v>30.09.2021</v>
          </cell>
          <cell r="H32" t="str">
            <v>30.09.2021</v>
          </cell>
          <cell r="I32" t="str">
            <v>13.12.2021</v>
          </cell>
        </row>
        <row r="33">
          <cell r="C33" t="str">
            <v>31877041_NFEV_44</v>
          </cell>
          <cell r="D33">
            <v>1908243806</v>
          </cell>
          <cell r="E33">
            <v>2201125373</v>
          </cell>
          <cell r="F33">
            <v>36173</v>
          </cell>
          <cell r="G33" t="str">
            <v>09.09.2021</v>
          </cell>
          <cell r="H33" t="str">
            <v>08.06.2021</v>
          </cell>
          <cell r="I33" t="str">
            <v>27.10.2021</v>
          </cell>
        </row>
        <row r="34">
          <cell r="C34" t="str">
            <v>31877041_NFEV_48</v>
          </cell>
          <cell r="D34">
            <v>1221839110</v>
          </cell>
          <cell r="E34">
            <v>2201151233</v>
          </cell>
          <cell r="F34">
            <v>1127500</v>
          </cell>
          <cell r="G34" t="str">
            <v>19.11.2021</v>
          </cell>
          <cell r="H34" t="str">
            <v>17.07.2021</v>
          </cell>
          <cell r="I34" t="str">
            <v>13.12.2021</v>
          </cell>
        </row>
        <row r="35">
          <cell r="C35" t="str">
            <v>31877041_NFEV_49</v>
          </cell>
          <cell r="D35">
            <v>1908619030</v>
          </cell>
          <cell r="E35">
            <v>2201196886</v>
          </cell>
          <cell r="F35">
            <v>43920</v>
          </cell>
          <cell r="G35" t="str">
            <v>19.11.2021</v>
          </cell>
          <cell r="H35" t="str">
            <v>17.07.2021</v>
          </cell>
          <cell r="I35" t="str">
            <v>04.03.2022</v>
          </cell>
        </row>
        <row r="36">
          <cell r="C36" t="str">
            <v>31877041_NFEV_49</v>
          </cell>
          <cell r="D36">
            <v>1221839111</v>
          </cell>
          <cell r="E36">
            <v>2201151233</v>
          </cell>
          <cell r="F36">
            <v>28080</v>
          </cell>
          <cell r="G36" t="str">
            <v>19.11.2021</v>
          </cell>
          <cell r="H36" t="str">
            <v>17.07.2021</v>
          </cell>
          <cell r="I36" t="str">
            <v>13.12.2021</v>
          </cell>
        </row>
        <row r="37">
          <cell r="C37" t="str">
            <v>31877041_NFEV_53</v>
          </cell>
          <cell r="D37">
            <v>1221826367</v>
          </cell>
          <cell r="E37">
            <v>2201151233</v>
          </cell>
          <cell r="F37">
            <v>1062500</v>
          </cell>
          <cell r="G37" t="str">
            <v>19.11.2021</v>
          </cell>
          <cell r="H37" t="str">
            <v>25.08.2021</v>
          </cell>
          <cell r="I37" t="str">
            <v>13.12.2021</v>
          </cell>
        </row>
        <row r="38">
          <cell r="C38" t="str">
            <v>31877041_NFEV_54</v>
          </cell>
          <cell r="D38">
            <v>1221784553</v>
          </cell>
          <cell r="E38">
            <v>2201135901</v>
          </cell>
          <cell r="F38">
            <v>72000</v>
          </cell>
          <cell r="G38" t="str">
            <v>31.08.2021</v>
          </cell>
          <cell r="H38" t="str">
            <v>25.08.2021</v>
          </cell>
          <cell r="I38" t="str">
            <v>22.11.2021</v>
          </cell>
        </row>
        <row r="39">
          <cell r="C39" t="str">
            <v>31877041_NFEV_55</v>
          </cell>
          <cell r="D39">
            <v>1221826366</v>
          </cell>
          <cell r="E39">
            <v>4800051817</v>
          </cell>
          <cell r="F39">
            <v>23127</v>
          </cell>
          <cell r="G39" t="str">
            <v>19.11.2021</v>
          </cell>
          <cell r="H39" t="str">
            <v>25.08.2021</v>
          </cell>
          <cell r="I39" t="str">
            <v>30.11.2021</v>
          </cell>
        </row>
        <row r="40">
          <cell r="C40" t="str">
            <v>31877041_NFEV_55</v>
          </cell>
          <cell r="D40">
            <v>1908499061</v>
          </cell>
          <cell r="E40">
            <v>2201196886</v>
          </cell>
          <cell r="F40">
            <v>36173</v>
          </cell>
          <cell r="G40" t="str">
            <v>19.11.2021</v>
          </cell>
          <cell r="H40" t="str">
            <v>25.08.2021</v>
          </cell>
          <cell r="I40" t="str">
            <v>04.03.2022</v>
          </cell>
        </row>
        <row r="41">
          <cell r="C41" t="str">
            <v>31877041_NFEV_60</v>
          </cell>
          <cell r="D41">
            <v>1221859081</v>
          </cell>
          <cell r="E41">
            <v>2201196889</v>
          </cell>
          <cell r="F41">
            <v>1017000</v>
          </cell>
          <cell r="G41" t="str">
            <v>17.12.2021</v>
          </cell>
          <cell r="H41" t="str">
            <v>06.09.2021</v>
          </cell>
          <cell r="I41" t="str">
            <v>04.03.2022</v>
          </cell>
        </row>
        <row r="42">
          <cell r="C42" t="str">
            <v>31877041_NFEV_61</v>
          </cell>
          <cell r="D42">
            <v>1221859082</v>
          </cell>
          <cell r="E42">
            <v>4800052463</v>
          </cell>
          <cell r="F42">
            <v>19539</v>
          </cell>
          <cell r="G42" t="str">
            <v>17.12.2021</v>
          </cell>
          <cell r="H42" t="str">
            <v>06.09.2021</v>
          </cell>
          <cell r="I42" t="str">
            <v>31.12.2021</v>
          </cell>
        </row>
        <row r="43">
          <cell r="C43" t="str">
            <v>31877041_NFEV_61</v>
          </cell>
          <cell r="D43">
            <v>4800052463</v>
          </cell>
          <cell r="E43">
            <v>2201196889</v>
          </cell>
          <cell r="F43">
            <v>6739</v>
          </cell>
          <cell r="G43" t="str">
            <v>31.12.2021</v>
          </cell>
          <cell r="H43" t="str">
            <v>31.12.2021</v>
          </cell>
          <cell r="I43" t="str">
            <v>04.03.2022</v>
          </cell>
        </row>
        <row r="44">
          <cell r="C44" t="str">
            <v>31877041_NFEV_61</v>
          </cell>
          <cell r="D44">
            <v>1908634934</v>
          </cell>
          <cell r="E44">
            <v>2201196886</v>
          </cell>
          <cell r="F44">
            <v>30561</v>
          </cell>
          <cell r="G44" t="str">
            <v>17.12.2021</v>
          </cell>
          <cell r="H44" t="str">
            <v>06.09.2021</v>
          </cell>
          <cell r="I44" t="str">
            <v>04.03.2022</v>
          </cell>
        </row>
        <row r="45">
          <cell r="C45" t="str">
            <v>31877041_NFEV_66</v>
          </cell>
          <cell r="D45">
            <v>1221911712</v>
          </cell>
          <cell r="E45">
            <v>2201196889</v>
          </cell>
          <cell r="F45">
            <v>843000</v>
          </cell>
          <cell r="G45" t="str">
            <v>03.03.2022</v>
          </cell>
          <cell r="H45" t="str">
            <v>19.11.2021</v>
          </cell>
          <cell r="I45" t="str">
            <v>04.03.2022</v>
          </cell>
        </row>
        <row r="46">
          <cell r="C46" t="str">
            <v>31877041_NFEV_67</v>
          </cell>
          <cell r="D46">
            <v>1221911713</v>
          </cell>
          <cell r="E46">
            <v>2201196889</v>
          </cell>
          <cell r="F46">
            <v>28080</v>
          </cell>
          <cell r="G46" t="str">
            <v>03.03.2022</v>
          </cell>
          <cell r="H46" t="str">
            <v>19.11.2021</v>
          </cell>
          <cell r="I46" t="str">
            <v>04.03.2022</v>
          </cell>
        </row>
        <row r="47">
          <cell r="C47" t="str">
            <v>31877041_NFEV_67</v>
          </cell>
          <cell r="D47">
            <v>1909007605</v>
          </cell>
          <cell r="E47">
            <v>2201196886</v>
          </cell>
          <cell r="F47">
            <v>43920</v>
          </cell>
          <cell r="G47" t="str">
            <v>03.03.2022</v>
          </cell>
          <cell r="H47" t="str">
            <v>19.11.2021</v>
          </cell>
          <cell r="I47" t="str">
            <v>04.03.2022</v>
          </cell>
        </row>
        <row r="48">
          <cell r="C48" t="str">
            <v>31877041_NFEV_68</v>
          </cell>
          <cell r="D48">
            <v>1221904602</v>
          </cell>
          <cell r="E48">
            <v>2201214384</v>
          </cell>
          <cell r="F48">
            <v>72000</v>
          </cell>
          <cell r="G48" t="str">
            <v>28.02.2022</v>
          </cell>
          <cell r="H48" t="str">
            <v>19.11.2021</v>
          </cell>
          <cell r="I48" t="str">
            <v>20.04.2022</v>
          </cell>
        </row>
        <row r="49">
          <cell r="C49" t="str">
            <v>31877041_NFEV_72</v>
          </cell>
          <cell r="D49">
            <v>1221842498</v>
          </cell>
          <cell r="E49">
            <v>2201182850</v>
          </cell>
          <cell r="F49">
            <v>72000</v>
          </cell>
          <cell r="G49" t="str">
            <v>18.11.2021</v>
          </cell>
          <cell r="H49" t="str">
            <v>11.11.2021</v>
          </cell>
          <cell r="I49" t="str">
            <v>21.02.2022</v>
          </cell>
        </row>
        <row r="50">
          <cell r="C50" t="str">
            <v>31877041_NFEV_73</v>
          </cell>
          <cell r="D50">
            <v>1221911711</v>
          </cell>
          <cell r="E50">
            <v>2201196889</v>
          </cell>
          <cell r="F50">
            <v>778000</v>
          </cell>
          <cell r="G50" t="str">
            <v>03.03.2022</v>
          </cell>
          <cell r="H50" t="str">
            <v>11.11.2021</v>
          </cell>
          <cell r="I50" t="str">
            <v>04.03.2022</v>
          </cell>
        </row>
        <row r="51">
          <cell r="C51" t="str">
            <v>31877041_NFEV_76</v>
          </cell>
          <cell r="D51">
            <v>1221911717</v>
          </cell>
          <cell r="E51">
            <v>2201196889</v>
          </cell>
          <cell r="F51">
            <v>1041500</v>
          </cell>
          <cell r="G51" t="str">
            <v>03.03.2022</v>
          </cell>
          <cell r="H51" t="str">
            <v>13.12.2021</v>
          </cell>
          <cell r="I51" t="str">
            <v>04.03.2022</v>
          </cell>
        </row>
        <row r="52">
          <cell r="C52" t="str">
            <v>31877041_NFEV_77</v>
          </cell>
          <cell r="D52">
            <v>1221911716</v>
          </cell>
          <cell r="E52">
            <v>2201196889</v>
          </cell>
          <cell r="F52">
            <v>47619</v>
          </cell>
          <cell r="G52" t="str">
            <v>03.03.2022</v>
          </cell>
          <cell r="H52" t="str">
            <v>13.12.2021</v>
          </cell>
          <cell r="I52" t="str">
            <v>04.03.2022</v>
          </cell>
        </row>
        <row r="53">
          <cell r="C53" t="str">
            <v>31877041_NFEV_77</v>
          </cell>
          <cell r="D53">
            <v>1909007607</v>
          </cell>
          <cell r="E53">
            <v>2201196886</v>
          </cell>
          <cell r="F53">
            <v>74481</v>
          </cell>
          <cell r="G53" t="str">
            <v>03.03.2022</v>
          </cell>
          <cell r="H53" t="str">
            <v>13.12.2021</v>
          </cell>
          <cell r="I53" t="str">
            <v>04.03.2022</v>
          </cell>
        </row>
        <row r="54">
          <cell r="C54" t="str">
            <v>31877041_NFEV_81</v>
          </cell>
          <cell r="D54">
            <v>1221911718</v>
          </cell>
          <cell r="E54">
            <v>2201196889</v>
          </cell>
          <cell r="F54">
            <v>277500</v>
          </cell>
          <cell r="G54" t="str">
            <v>03.03.2022</v>
          </cell>
          <cell r="H54" t="str">
            <v>06.01.2022</v>
          </cell>
          <cell r="I54" t="str">
            <v>04.03.2022</v>
          </cell>
        </row>
        <row r="55">
          <cell r="C55" t="str">
            <v>31877041_NFEV_82</v>
          </cell>
          <cell r="D55">
            <v>1221871971</v>
          </cell>
          <cell r="E55">
            <v>4800052940</v>
          </cell>
          <cell r="F55">
            <v>72000</v>
          </cell>
          <cell r="G55" t="str">
            <v>26.01.2022</v>
          </cell>
          <cell r="H55" t="str">
            <v>06.01.2022</v>
          </cell>
          <cell r="I55" t="str">
            <v>31.01.2022</v>
          </cell>
        </row>
        <row r="56">
          <cell r="C56" t="str">
            <v>31877041_NFEV_82</v>
          </cell>
          <cell r="D56">
            <v>8100122921</v>
          </cell>
          <cell r="E56">
            <v>4800052940</v>
          </cell>
          <cell r="F56">
            <v>800</v>
          </cell>
          <cell r="G56" t="str">
            <v>31.01.2022</v>
          </cell>
          <cell r="H56" t="str">
            <v>31.01.2022</v>
          </cell>
          <cell r="I56" t="str">
            <v>31.01.2022</v>
          </cell>
        </row>
        <row r="57">
          <cell r="C57" t="str">
            <v>31877041_NFEV_82</v>
          </cell>
          <cell r="D57">
            <v>4800052940</v>
          </cell>
          <cell r="E57">
            <v>2201196889</v>
          </cell>
          <cell r="F57">
            <v>71200</v>
          </cell>
          <cell r="G57" t="str">
            <v>31.01.2022</v>
          </cell>
          <cell r="H57" t="str">
            <v>31.01.2022</v>
          </cell>
          <cell r="I57" t="str">
            <v>04.03.2022</v>
          </cell>
        </row>
        <row r="58">
          <cell r="C58" t="str">
            <v>31877041_NFEV_85</v>
          </cell>
          <cell r="D58">
            <v>1221911720</v>
          </cell>
          <cell r="E58">
            <v>2201196889</v>
          </cell>
          <cell r="F58">
            <v>1408500</v>
          </cell>
          <cell r="G58" t="str">
            <v>03.03.2022</v>
          </cell>
          <cell r="H58" t="str">
            <v>08.02.2022</v>
          </cell>
          <cell r="I58" t="str">
            <v>04.03.2022</v>
          </cell>
        </row>
        <row r="59">
          <cell r="C59" t="str">
            <v>31877041_NFEV_86</v>
          </cell>
          <cell r="D59">
            <v>1221911719</v>
          </cell>
          <cell r="E59">
            <v>2201196889</v>
          </cell>
          <cell r="F59">
            <v>28080</v>
          </cell>
          <cell r="G59" t="str">
            <v>03.03.2022</v>
          </cell>
          <cell r="H59" t="str">
            <v>08.02.2022</v>
          </cell>
          <cell r="I59" t="str">
            <v>04.03.2022</v>
          </cell>
        </row>
        <row r="60">
          <cell r="C60" t="str">
            <v>31877041_NFEV_86</v>
          </cell>
          <cell r="D60">
            <v>1909007608</v>
          </cell>
          <cell r="E60">
            <v>2201196886</v>
          </cell>
          <cell r="F60">
            <v>43920</v>
          </cell>
          <cell r="G60" t="str">
            <v>03.03.2022</v>
          </cell>
          <cell r="H60" t="str">
            <v>08.02.2022</v>
          </cell>
          <cell r="I60" t="str">
            <v>04.03.2022</v>
          </cell>
        </row>
        <row r="61">
          <cell r="C61" t="str">
            <v>31877041_NFEV_94</v>
          </cell>
          <cell r="D61">
            <v>1221926981</v>
          </cell>
          <cell r="E61">
            <v>4800054321</v>
          </cell>
          <cell r="F61">
            <v>216000</v>
          </cell>
          <cell r="G61" t="str">
            <v>14.03.2022</v>
          </cell>
          <cell r="H61" t="str">
            <v>09.03.2022</v>
          </cell>
          <cell r="I61" t="str">
            <v>31.03.2022</v>
          </cell>
        </row>
        <row r="62">
          <cell r="C62" t="str">
            <v>31877041__</v>
          </cell>
          <cell r="D62">
            <v>4800054321</v>
          </cell>
          <cell r="E62">
            <v>4800054321</v>
          </cell>
          <cell r="F62">
            <v>156350</v>
          </cell>
          <cell r="G62" t="str">
            <v>31.03.2022</v>
          </cell>
          <cell r="H62" t="str">
            <v>31.03.2022</v>
          </cell>
          <cell r="I62" t="str">
            <v>31.03.2022</v>
          </cell>
        </row>
        <row r="63">
          <cell r="C63" t="str">
            <v>31877041__</v>
          </cell>
          <cell r="D63">
            <v>4800052940</v>
          </cell>
          <cell r="E63">
            <v>4800052940</v>
          </cell>
          <cell r="F63">
            <v>71200</v>
          </cell>
          <cell r="G63" t="str">
            <v>31.01.2022</v>
          </cell>
          <cell r="H63" t="str">
            <v>31.01.2022</v>
          </cell>
          <cell r="I63" t="str">
            <v>31.01.2022</v>
          </cell>
        </row>
        <row r="64">
          <cell r="C64" t="str">
            <v>31877041__</v>
          </cell>
          <cell r="D64">
            <v>4800052463</v>
          </cell>
          <cell r="E64">
            <v>4800052463</v>
          </cell>
          <cell r="F64">
            <v>6739</v>
          </cell>
          <cell r="G64" t="str">
            <v>31.12.2021</v>
          </cell>
          <cell r="H64" t="str">
            <v>31.12.2021</v>
          </cell>
          <cell r="I64" t="str">
            <v>31.12.2021</v>
          </cell>
        </row>
        <row r="65">
          <cell r="C65" t="str">
            <v>31877041__</v>
          </cell>
          <cell r="D65">
            <v>4800051817</v>
          </cell>
          <cell r="E65">
            <v>4800051817</v>
          </cell>
          <cell r="F65">
            <v>14240</v>
          </cell>
          <cell r="G65" t="str">
            <v>30.11.2021</v>
          </cell>
          <cell r="H65" t="str">
            <v>30.11.2021</v>
          </cell>
          <cell r="I65" t="str">
            <v>30.11.2021</v>
          </cell>
        </row>
        <row r="66">
          <cell r="C66" t="str">
            <v>31877041__</v>
          </cell>
          <cell r="D66">
            <v>4800050463</v>
          </cell>
          <cell r="E66">
            <v>4800050463</v>
          </cell>
          <cell r="F66">
            <v>20727</v>
          </cell>
          <cell r="G66" t="str">
            <v>30.09.2021</v>
          </cell>
          <cell r="H66" t="str">
            <v>30.09.2021</v>
          </cell>
          <cell r="I66" t="str">
            <v>30.09.2021</v>
          </cell>
        </row>
        <row r="67">
          <cell r="C67" t="str">
            <v>31877041__</v>
          </cell>
          <cell r="D67">
            <v>4800049858</v>
          </cell>
          <cell r="E67">
            <v>4800049858</v>
          </cell>
          <cell r="F67">
            <v>10015</v>
          </cell>
          <cell r="G67" t="str">
            <v>31.08.2021</v>
          </cell>
          <cell r="H67" t="str">
            <v>31.08.2021</v>
          </cell>
          <cell r="I67" t="str">
            <v>31.08.2021</v>
          </cell>
        </row>
        <row r="68">
          <cell r="C68" t="str">
            <v>31877041__</v>
          </cell>
          <cell r="D68">
            <v>4800048669</v>
          </cell>
          <cell r="E68">
            <v>4800048669</v>
          </cell>
          <cell r="F68">
            <v>14815</v>
          </cell>
          <cell r="G68" t="str">
            <v>07.07.2021</v>
          </cell>
          <cell r="H68" t="str">
            <v>07.07.2021</v>
          </cell>
          <cell r="I68" t="str">
            <v>07.07.2021</v>
          </cell>
        </row>
        <row r="69">
          <cell r="C69" t="str">
            <v>31877041__</v>
          </cell>
          <cell r="D69">
            <v>2201214384</v>
          </cell>
          <cell r="E69">
            <v>2201214384</v>
          </cell>
          <cell r="F69">
            <v>72000</v>
          </cell>
          <cell r="G69" t="str">
            <v>20.04.2022</v>
          </cell>
          <cell r="H69" t="str">
            <v>20.04.2022</v>
          </cell>
          <cell r="I69" t="str">
            <v>20.04.2022</v>
          </cell>
        </row>
        <row r="70">
          <cell r="C70" t="str">
            <v>31877041__</v>
          </cell>
          <cell r="D70">
            <v>2201196889</v>
          </cell>
          <cell r="E70">
            <v>2201196889</v>
          </cell>
          <cell r="F70">
            <v>5784498</v>
          </cell>
          <cell r="G70" t="str">
            <v>04.03.2022</v>
          </cell>
          <cell r="H70" t="str">
            <v>04.03.2022</v>
          </cell>
          <cell r="I70" t="str">
            <v>04.03.2022</v>
          </cell>
        </row>
        <row r="71">
          <cell r="C71" t="str">
            <v>31877041__</v>
          </cell>
          <cell r="D71">
            <v>2201196886</v>
          </cell>
          <cell r="E71">
            <v>2201196886</v>
          </cell>
          <cell r="F71">
            <v>442904</v>
          </cell>
          <cell r="G71" t="str">
            <v>04.03.2022</v>
          </cell>
          <cell r="H71" t="str">
            <v>04.03.2022</v>
          </cell>
          <cell r="I71" t="str">
            <v>04.03.2022</v>
          </cell>
        </row>
        <row r="72">
          <cell r="C72" t="str">
            <v>31877041__</v>
          </cell>
          <cell r="D72">
            <v>2201182850</v>
          </cell>
          <cell r="E72">
            <v>2201182850</v>
          </cell>
          <cell r="F72">
            <v>72000</v>
          </cell>
          <cell r="G72" t="str">
            <v>21.02.2022</v>
          </cell>
          <cell r="H72" t="str">
            <v>21.02.2022</v>
          </cell>
          <cell r="I72" t="str">
            <v>21.02.2022</v>
          </cell>
        </row>
        <row r="73">
          <cell r="C73" t="str">
            <v>31877041__</v>
          </cell>
          <cell r="D73">
            <v>2201151233</v>
          </cell>
          <cell r="E73">
            <v>2201151233</v>
          </cell>
          <cell r="F73">
            <v>4076435</v>
          </cell>
          <cell r="G73" t="str">
            <v>13.12.2021</v>
          </cell>
          <cell r="H73" t="str">
            <v>13.12.2021</v>
          </cell>
          <cell r="I73" t="str">
            <v>13.12.2021</v>
          </cell>
        </row>
        <row r="74">
          <cell r="C74" t="str">
            <v>31877041__</v>
          </cell>
          <cell r="D74">
            <v>2201135901</v>
          </cell>
          <cell r="E74">
            <v>2201135901</v>
          </cell>
          <cell r="F74">
            <v>72000</v>
          </cell>
          <cell r="G74" t="str">
            <v>22.11.2021</v>
          </cell>
          <cell r="H74" t="str">
            <v>22.11.2021</v>
          </cell>
          <cell r="I74" t="str">
            <v>22.11.2021</v>
          </cell>
        </row>
        <row r="75">
          <cell r="C75" t="str">
            <v>31877041__</v>
          </cell>
          <cell r="D75">
            <v>2201135625</v>
          </cell>
          <cell r="E75">
            <v>2201135809</v>
          </cell>
          <cell r="F75">
            <v>72000</v>
          </cell>
          <cell r="G75" t="str">
            <v>19.11.2021</v>
          </cell>
          <cell r="H75" t="str">
            <v>19.11.2021</v>
          </cell>
          <cell r="I75" t="str">
            <v>19.11.2021</v>
          </cell>
        </row>
        <row r="76">
          <cell r="C76" t="str">
            <v>31877041__</v>
          </cell>
          <cell r="D76">
            <v>2201135809</v>
          </cell>
          <cell r="E76">
            <v>2201135809</v>
          </cell>
          <cell r="F76">
            <v>72000</v>
          </cell>
          <cell r="G76" t="str">
            <v>19.11.2021</v>
          </cell>
          <cell r="H76" t="str">
            <v>19.11.2021</v>
          </cell>
          <cell r="I76" t="str">
            <v>19.11.2021</v>
          </cell>
        </row>
        <row r="77">
          <cell r="C77" t="str">
            <v>31877041__</v>
          </cell>
          <cell r="D77">
            <v>2201125373</v>
          </cell>
          <cell r="E77">
            <v>2201125373</v>
          </cell>
          <cell r="F77">
            <v>80093</v>
          </cell>
          <cell r="G77" t="str">
            <v>27.10.2021</v>
          </cell>
          <cell r="H77" t="str">
            <v>27.10.2021</v>
          </cell>
          <cell r="I77" t="str">
            <v>27.10.2021</v>
          </cell>
        </row>
        <row r="78">
          <cell r="C78" t="str">
            <v>31877041__</v>
          </cell>
          <cell r="D78">
            <v>2201065370</v>
          </cell>
          <cell r="E78">
            <v>2201065370</v>
          </cell>
          <cell r="F78">
            <v>827360</v>
          </cell>
          <cell r="G78" t="str">
            <v>09.06.2021</v>
          </cell>
          <cell r="H78" t="str">
            <v>09.06.2021</v>
          </cell>
          <cell r="I78" t="str">
            <v>09.06.2021</v>
          </cell>
        </row>
        <row r="79">
          <cell r="C79" t="str">
            <v>31877041__</v>
          </cell>
          <cell r="D79">
            <v>2201052480</v>
          </cell>
          <cell r="E79">
            <v>2201052480</v>
          </cell>
          <cell r="F79">
            <v>36173</v>
          </cell>
          <cell r="G79" t="str">
            <v>25.05.2021</v>
          </cell>
          <cell r="H79" t="str">
            <v>25.05.2021</v>
          </cell>
          <cell r="I79" t="str">
            <v>25.05.2021</v>
          </cell>
        </row>
        <row r="80">
          <cell r="C80" t="str">
            <v>31877041__</v>
          </cell>
          <cell r="D80">
            <v>2201050827</v>
          </cell>
          <cell r="E80">
            <v>2201050827</v>
          </cell>
          <cell r="F80">
            <v>634400</v>
          </cell>
          <cell r="G80" t="str">
            <v>06.05.2021</v>
          </cell>
          <cell r="H80" t="str">
            <v>06.05.2021</v>
          </cell>
          <cell r="I80" t="str">
            <v>06.05.2021</v>
          </cell>
        </row>
        <row r="81">
          <cell r="C81" t="str">
            <v>31877041__</v>
          </cell>
          <cell r="D81">
            <v>2201039691</v>
          </cell>
          <cell r="E81">
            <v>2201039691</v>
          </cell>
          <cell r="F81">
            <v>87840</v>
          </cell>
          <cell r="G81" t="str">
            <v>27.04.2021</v>
          </cell>
          <cell r="H81" t="str">
            <v>27.04.2021</v>
          </cell>
          <cell r="I81" t="str">
            <v>27.04.2021</v>
          </cell>
        </row>
        <row r="83">
          <cell r="F83">
            <v>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3.635619444445" createdVersion="5" refreshedVersion="5" minRefreshableVersion="3" recordCount="14">
  <cacheSource type="worksheet">
    <worksheetSource ref="A2:N16" sheet="ESTADO DE CADA FACTURA"/>
  </cacheSource>
  <cacheFields count="14">
    <cacheField name="NIT IPS" numFmtId="0">
      <sharedItems containsSemiMixedTypes="0" containsString="0" containsNumber="1" containsInteger="1" minValue="31877041" maxValue="3187704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" maxValue="100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7" maxValue="100"/>
    </cacheField>
    <cacheField name="DOC CONTABLE" numFmtId="0">
      <sharedItems containsSemiMixedTypes="0" containsString="0" containsNumber="1" containsInteger="1" minValue="0" maxValue="1221743872"/>
    </cacheField>
    <cacheField name="FECHA FACT IPS" numFmtId="14">
      <sharedItems containsSemiMixedTypes="0" containsNonDate="0" containsDate="1" containsString="0" minDate="2021-04-12T00:00:00" maxDate="2022-12-05T00:00:00"/>
    </cacheField>
    <cacheField name="VALOR FACT IPS" numFmtId="164">
      <sharedItems containsSemiMixedTypes="0" containsString="0" containsNumber="1" containsInteger="1" minValue="58100" maxValue="1032800"/>
    </cacheField>
    <cacheField name="SALDO FACT IPS" numFmtId="164">
      <sharedItems containsSemiMixedTypes="0" containsString="0" containsNumber="1" containsInteger="1" minValue="800" maxValue="928800"/>
    </cacheField>
    <cacheField name="OBSERVACION SASS" numFmtId="0">
      <sharedItems/>
    </cacheField>
    <cacheField name="ESTADO EPS" numFmtId="0">
      <sharedItems count="2">
        <s v="FACTURA CANCELADA"/>
        <s v="FACTURA PENDIENTE EN PROGRAMACIÓ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31877041"/>
    <s v="CECILIA ZAMORANO"/>
    <s v="NFEV"/>
    <n v="7"/>
    <s v="NFEV_7"/>
    <s v="31877041_NFEV_7"/>
    <s v="NFEV"/>
    <n v="7"/>
    <n v="0"/>
    <d v="2022-12-04T00:00:00"/>
    <n v="76700"/>
    <n v="12593"/>
    <s v="B)Factura sin saldo ERP"/>
    <x v="0"/>
  </r>
  <r>
    <n v="31877041"/>
    <s v="CECILIA ZAMORANO"/>
    <s v="NFEV"/>
    <n v="8"/>
    <s v="NFEV_8"/>
    <s v="31877041_NFEV_8"/>
    <s v="NFEV"/>
    <n v="8"/>
    <n v="0"/>
    <d v="2022-12-04T00:00:00"/>
    <n v="313300"/>
    <n v="237380"/>
    <s v="B)Factura sin saldo ERP"/>
    <x v="0"/>
  </r>
  <r>
    <n v="31877041"/>
    <s v="CECILIA ZAMORANO"/>
    <s v="NFEV"/>
    <n v="34"/>
    <s v="NFEV_34"/>
    <s v="31877041_NFEV_34"/>
    <s v="NFEV"/>
    <n v="34"/>
    <n v="1221743872"/>
    <d v="2021-04-12T00:00:00"/>
    <n v="67300"/>
    <n v="13112"/>
    <s v="B)Factura sin saldo ERP"/>
    <x v="0"/>
  </r>
  <r>
    <n v="31877041"/>
    <s v="CECILIA ZAMORANO"/>
    <s v="NFEV"/>
    <n v="44"/>
    <s v="NFEV_44"/>
    <s v="31877041_NFEV_44"/>
    <s v="NFEV"/>
    <n v="44"/>
    <n v="0"/>
    <d v="2021-06-03T00:00:00"/>
    <n v="67300"/>
    <n v="2400"/>
    <s v="B)Factura sin saldo ERP"/>
    <x v="0"/>
  </r>
  <r>
    <n v="31877041"/>
    <s v="CECILIA ZAMORANO"/>
    <s v="NFEV"/>
    <n v="55"/>
    <s v="NFEV_55"/>
    <s v="31877041_NFEV_55"/>
    <s v="NFEV"/>
    <n v="55"/>
    <n v="0"/>
    <d v="2021-08-02T00:00:00"/>
    <n v="67300"/>
    <n v="23127"/>
    <s v="B)Factura sin saldo ERP"/>
    <x v="0"/>
  </r>
  <r>
    <n v="31877041"/>
    <s v="CECILIA ZAMORANO"/>
    <s v="NFEV"/>
    <n v="61"/>
    <s v="NFEV_61"/>
    <s v="31877041_NFEV_61"/>
    <s v="NFEV"/>
    <n v="61"/>
    <n v="0"/>
    <d v="2021-09-02T00:00:00"/>
    <n v="58100"/>
    <n v="12800"/>
    <s v="B)Factura sin saldo ERP"/>
    <x v="0"/>
  </r>
  <r>
    <n v="31877041"/>
    <s v="CECILIA ZAMORANO"/>
    <s v="NFEV"/>
    <n v="82"/>
    <s v="NFEV_82"/>
    <s v="31877041_NFEV_82"/>
    <s v="NFEV"/>
    <n v="82"/>
    <n v="0"/>
    <d v="2022-01-04T00:00:00"/>
    <n v="80000"/>
    <n v="800"/>
    <s v="B)Factura sin saldo ERP"/>
    <x v="0"/>
  </r>
  <r>
    <n v="31877041"/>
    <s v="CECILIA ZAMORANO"/>
    <s v="NFEV"/>
    <n v="87"/>
    <s v="NFEV_87"/>
    <s v="31877041_NFEV_87"/>
    <s v="NFEV"/>
    <n v="87"/>
    <n v="0"/>
    <d v="2022-02-01T00:00:00"/>
    <n v="160000"/>
    <n v="144000"/>
    <s v="B)Factura sin saldo ERP"/>
    <x v="1"/>
  </r>
  <r>
    <n v="31877041"/>
    <s v="CECILIA ZAMORANO"/>
    <s v="NFEV"/>
    <n v="92"/>
    <s v="NFEV_92"/>
    <s v="31877041_NFEV_92"/>
    <s v="NFEV"/>
    <n v="92"/>
    <n v="0"/>
    <d v="2022-03-01T00:00:00"/>
    <n v="1032800"/>
    <n v="928800"/>
    <s v="B)Factura sin saldo ERP"/>
    <x v="1"/>
  </r>
  <r>
    <n v="31877041"/>
    <s v="CECILIA ZAMORANO"/>
    <s v="NFEV"/>
    <n v="93"/>
    <s v="NFEV_93"/>
    <s v="31877041_NFEV_93"/>
    <s v="NFEV"/>
    <n v="93"/>
    <n v="0"/>
    <d v="2022-03-01T00:00:00"/>
    <n v="236600"/>
    <n v="212600"/>
    <s v="B)Factura sin saldo ERP"/>
    <x v="1"/>
  </r>
  <r>
    <n v="31877041"/>
    <s v="CECILIA ZAMORANO"/>
    <s v="NFEV"/>
    <n v="94"/>
    <s v="NFEV_94"/>
    <s v="31877041_NFEV_94"/>
    <s v="NFEV"/>
    <n v="94"/>
    <n v="0"/>
    <d v="2022-03-01T00:00:00"/>
    <n v="240000"/>
    <n v="216000"/>
    <s v="B)Factura sin saldo ERP"/>
    <x v="1"/>
  </r>
  <r>
    <n v="31877041"/>
    <s v="CECILIA ZAMORANO"/>
    <s v="NFEV"/>
    <n v="98"/>
    <s v="NFEV_98"/>
    <s v="31877041_NFEV_98"/>
    <s v="NFEV"/>
    <n v="98"/>
    <n v="0"/>
    <d v="2022-04-06T00:00:00"/>
    <n v="640000"/>
    <n v="576000"/>
    <s v="B)Factura sin saldo ERP"/>
    <x v="1"/>
  </r>
  <r>
    <n v="31877041"/>
    <s v="CECILIA ZAMORANO"/>
    <s v="NFEV"/>
    <n v="99"/>
    <s v="NFEV_99"/>
    <s v="31877041_NFEV_99"/>
    <s v="NFEV"/>
    <n v="99"/>
    <n v="0"/>
    <d v="2022-04-06T00:00:00"/>
    <n v="80000"/>
    <n v="72000"/>
    <s v="B)Factura sin saldo ERP"/>
    <x v="1"/>
  </r>
  <r>
    <n v="31877041"/>
    <s v="CECILIA ZAMORANO"/>
    <s v="NFEV"/>
    <n v="100"/>
    <s v="NFEV_100"/>
    <s v="31877041_NFEV_100"/>
    <s v="NFEV"/>
    <n v="100"/>
    <n v="0"/>
    <d v="2022-04-06T00:00:00"/>
    <n v="160000"/>
    <n v="144000"/>
    <s v="B)Factura sin saldo ERP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13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0"/>
        <item x="1"/>
        <item t="default"/>
      </items>
    </pivotField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d Facturas" fld="11" subtotal="count" baseField="13" baseItem="0"/>
    <dataField name="Valor Factura" fld="11" baseField="0" baseItem="0" numFmtId="164"/>
  </dataFields>
  <formats count="13">
    <format dxfId="107">
      <pivotArea type="all" dataOnly="0" outline="0" fieldPosition="0"/>
    </format>
    <format dxfId="106">
      <pivotArea outline="0" collapsedLevelsAreSubtotals="1" fieldPosition="0"/>
    </format>
    <format dxfId="105">
      <pivotArea field="13" type="button" dataOnly="0" labelOnly="1" outline="0" axis="axisRow" fieldPosition="0"/>
    </format>
    <format dxfId="104">
      <pivotArea dataOnly="0" labelOnly="1" fieldPosition="0">
        <references count="1">
          <reference field="13" count="0"/>
        </references>
      </pivotArea>
    </format>
    <format dxfId="103">
      <pivotArea dataOnly="0" labelOnly="1" grandRow="1" outline="0" fieldPosition="0"/>
    </format>
    <format dxfId="10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1">
      <pivotArea type="all" dataOnly="0" outline="0" fieldPosition="0"/>
    </format>
    <format dxfId="100">
      <pivotArea dataOnly="0" labelOnly="1" fieldPosition="0">
        <references count="1">
          <reference field="13" count="0"/>
        </references>
      </pivotArea>
    </format>
    <format dxfId="9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8">
      <pivotArea outline="0" collapsedLevelsAreSubtotals="1" fieldPosition="0"/>
    </format>
    <format dxfId="5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6">
      <pivotArea field="13" type="button" dataOnly="0" labelOnly="1" outline="0" axis="axisRow" fieldPosition="0"/>
    </format>
    <format dxfId="14">
      <pivotArea dataOnly="0" labelOnly="1" grandRow="1" outline="0" fieldPosition="0"/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4" workbookViewId="0">
      <selection activeCell="F4" sqref="F4:F5"/>
    </sheetView>
  </sheetViews>
  <sheetFormatPr baseColWidth="10" defaultRowHeight="15" x14ac:dyDescent="0.25"/>
  <cols>
    <col min="1" max="1" width="19" customWidth="1"/>
    <col min="3" max="3" width="18.5703125" customWidth="1"/>
    <col min="7" max="7" width="14" customWidth="1"/>
    <col min="8" max="9" width="12.140625" customWidth="1"/>
    <col min="13" max="13" width="16.7109375" customWidth="1"/>
  </cols>
  <sheetData>
    <row r="1" spans="1:13" ht="15.75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3" ht="15.75" x14ac:dyDescent="0.25">
      <c r="A2" s="24" t="s">
        <v>11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ht="15.75" thickBot="1" x14ac:dyDescent="0.3"/>
    <row r="4" spans="1:13" s="1" customFormat="1" ht="12" customHeight="1" x14ac:dyDescent="0.25">
      <c r="A4" s="25" t="s">
        <v>0</v>
      </c>
      <c r="B4" s="27" t="s">
        <v>1</v>
      </c>
      <c r="C4" s="29" t="s">
        <v>2</v>
      </c>
      <c r="D4" s="27" t="s">
        <v>3</v>
      </c>
      <c r="E4" s="29" t="s">
        <v>4</v>
      </c>
      <c r="F4" s="27" t="s">
        <v>5</v>
      </c>
      <c r="G4" s="29" t="s">
        <v>6</v>
      </c>
      <c r="H4" s="27" t="s">
        <v>7</v>
      </c>
      <c r="I4" s="29" t="s">
        <v>17</v>
      </c>
      <c r="J4" s="27" t="s">
        <v>8</v>
      </c>
      <c r="K4" s="31" t="s">
        <v>9</v>
      </c>
    </row>
    <row r="5" spans="1:13" s="1" customFormat="1" ht="47.25" customHeight="1" thickBot="1" x14ac:dyDescent="0.3">
      <c r="A5" s="26"/>
      <c r="B5" s="28"/>
      <c r="C5" s="30"/>
      <c r="D5" s="28"/>
      <c r="E5" s="30"/>
      <c r="F5" s="28"/>
      <c r="G5" s="30"/>
      <c r="H5" s="28"/>
      <c r="I5" s="30"/>
      <c r="J5" s="28"/>
      <c r="K5" s="32"/>
    </row>
    <row r="6" spans="1:13" s="1" customFormat="1" ht="18" customHeight="1" thickBot="1" x14ac:dyDescent="0.3">
      <c r="A6" s="36">
        <v>2020</v>
      </c>
      <c r="B6" s="37"/>
      <c r="C6" s="37"/>
      <c r="D6" s="37"/>
      <c r="E6" s="37"/>
      <c r="F6" s="37"/>
      <c r="G6" s="37"/>
      <c r="H6" s="37"/>
      <c r="I6" s="37"/>
      <c r="J6" s="37"/>
      <c r="K6" s="38"/>
    </row>
    <row r="7" spans="1:13" x14ac:dyDescent="0.25">
      <c r="A7" s="11" t="s">
        <v>12</v>
      </c>
      <c r="B7" s="12">
        <v>31877041</v>
      </c>
      <c r="C7" s="13" t="s">
        <v>15</v>
      </c>
      <c r="D7" s="12" t="s">
        <v>16</v>
      </c>
      <c r="E7" s="13">
        <v>7</v>
      </c>
      <c r="F7" s="17">
        <v>44899</v>
      </c>
      <c r="G7" s="12">
        <v>76700</v>
      </c>
      <c r="H7" s="13">
        <v>3300</v>
      </c>
      <c r="I7" s="21">
        <v>68700</v>
      </c>
      <c r="J7" s="14">
        <f>14200+41907</f>
        <v>56107</v>
      </c>
      <c r="K7" s="14">
        <f>I7-J7</f>
        <v>12593</v>
      </c>
      <c r="L7" s="39">
        <f>K7+K8</f>
        <v>249973</v>
      </c>
      <c r="M7" s="33">
        <f>L7+L10</f>
        <v>301412</v>
      </c>
    </row>
    <row r="8" spans="1:13" ht="15.75" thickBot="1" x14ac:dyDescent="0.3">
      <c r="A8" s="4" t="s">
        <v>13</v>
      </c>
      <c r="B8" s="18">
        <v>31877041</v>
      </c>
      <c r="C8" s="2" t="s">
        <v>15</v>
      </c>
      <c r="D8" s="18" t="s">
        <v>16</v>
      </c>
      <c r="E8" s="8">
        <v>8</v>
      </c>
      <c r="F8" s="19">
        <v>44899</v>
      </c>
      <c r="G8" s="6">
        <v>313300</v>
      </c>
      <c r="H8" s="8">
        <v>6700</v>
      </c>
      <c r="I8" s="6">
        <v>281300</v>
      </c>
      <c r="J8" s="10">
        <v>43920</v>
      </c>
      <c r="K8" s="10">
        <f>I8-J8</f>
        <v>237380</v>
      </c>
      <c r="L8" s="41"/>
      <c r="M8" s="34"/>
    </row>
    <row r="9" spans="1:13" ht="16.5" thickBot="1" x14ac:dyDescent="0.3">
      <c r="A9" s="36">
        <v>2021</v>
      </c>
      <c r="B9" s="37"/>
      <c r="C9" s="37"/>
      <c r="D9" s="37"/>
      <c r="E9" s="37"/>
      <c r="F9" s="37"/>
      <c r="G9" s="37"/>
      <c r="H9" s="37"/>
      <c r="I9" s="37"/>
      <c r="J9" s="37"/>
      <c r="K9" s="38"/>
      <c r="M9" s="34"/>
    </row>
    <row r="10" spans="1:13" x14ac:dyDescent="0.25">
      <c r="A10" s="11" t="s">
        <v>12</v>
      </c>
      <c r="B10" s="12">
        <v>31877041</v>
      </c>
      <c r="C10" s="13" t="s">
        <v>15</v>
      </c>
      <c r="D10" s="12" t="s">
        <v>16</v>
      </c>
      <c r="E10" s="13">
        <v>34</v>
      </c>
      <c r="F10" s="15">
        <v>44298</v>
      </c>
      <c r="G10" s="13">
        <v>67300</v>
      </c>
      <c r="H10" s="12">
        <v>12700</v>
      </c>
      <c r="I10" s="13">
        <v>59300</v>
      </c>
      <c r="J10" s="12">
        <f>36173+10015</f>
        <v>46188</v>
      </c>
      <c r="K10" s="14">
        <f>I10-J10</f>
        <v>13112</v>
      </c>
      <c r="L10" s="39">
        <f>K10+K11+K12+K13</f>
        <v>51439</v>
      </c>
      <c r="M10" s="34"/>
    </row>
    <row r="11" spans="1:13" x14ac:dyDescent="0.25">
      <c r="A11" s="11" t="s">
        <v>12</v>
      </c>
      <c r="B11" s="12">
        <v>31877041</v>
      </c>
      <c r="C11" s="13" t="s">
        <v>15</v>
      </c>
      <c r="D11" s="12" t="s">
        <v>16</v>
      </c>
      <c r="E11" s="7">
        <v>44</v>
      </c>
      <c r="F11" s="16">
        <v>44350</v>
      </c>
      <c r="G11" s="7">
        <v>67300</v>
      </c>
      <c r="H11" s="5">
        <v>12700</v>
      </c>
      <c r="I11" s="7">
        <v>59300</v>
      </c>
      <c r="J11" s="5">
        <f>36173+20727</f>
        <v>56900</v>
      </c>
      <c r="K11" s="22">
        <f>I11-J11</f>
        <v>2400</v>
      </c>
      <c r="L11" s="40"/>
      <c r="M11" s="34"/>
    </row>
    <row r="12" spans="1:13" x14ac:dyDescent="0.25">
      <c r="A12" s="3" t="s">
        <v>14</v>
      </c>
      <c r="B12" s="12">
        <v>31877041</v>
      </c>
      <c r="C12" s="13" t="s">
        <v>15</v>
      </c>
      <c r="D12" s="12" t="s">
        <v>16</v>
      </c>
      <c r="E12" s="7">
        <v>55</v>
      </c>
      <c r="F12" s="16">
        <v>44410</v>
      </c>
      <c r="G12" s="7">
        <v>67300</v>
      </c>
      <c r="H12" s="5">
        <v>12700</v>
      </c>
      <c r="I12" s="7">
        <v>59300</v>
      </c>
      <c r="J12" s="5">
        <v>36173</v>
      </c>
      <c r="K12" s="9">
        <f>I12-J12</f>
        <v>23127</v>
      </c>
      <c r="L12" s="40"/>
      <c r="M12" s="34"/>
    </row>
    <row r="13" spans="1:13" ht="15.75" thickBot="1" x14ac:dyDescent="0.3">
      <c r="A13" s="11" t="s">
        <v>12</v>
      </c>
      <c r="B13" s="12">
        <v>31877041</v>
      </c>
      <c r="C13" s="13" t="s">
        <v>15</v>
      </c>
      <c r="D13" s="12" t="s">
        <v>16</v>
      </c>
      <c r="E13" s="7">
        <v>61</v>
      </c>
      <c r="F13" s="16">
        <v>44441</v>
      </c>
      <c r="G13" s="7">
        <v>58100</v>
      </c>
      <c r="H13" s="5">
        <v>21900</v>
      </c>
      <c r="I13" s="7">
        <v>50100</v>
      </c>
      <c r="J13" s="5">
        <f>6739+30561</f>
        <v>37300</v>
      </c>
      <c r="K13" s="9">
        <f>I13-J13</f>
        <v>12800</v>
      </c>
      <c r="L13" s="41"/>
      <c r="M13" s="35"/>
    </row>
    <row r="14" spans="1:13" ht="16.5" thickBot="1" x14ac:dyDescent="0.3">
      <c r="A14" s="36">
        <v>2022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</row>
    <row r="15" spans="1:13" x14ac:dyDescent="0.25">
      <c r="A15" s="11" t="s">
        <v>14</v>
      </c>
      <c r="B15" s="12">
        <v>31877041</v>
      </c>
      <c r="C15" s="13" t="s">
        <v>15</v>
      </c>
      <c r="D15" s="12" t="s">
        <v>16</v>
      </c>
      <c r="E15" s="13">
        <v>82</v>
      </c>
      <c r="F15" s="15">
        <v>44565</v>
      </c>
      <c r="G15" s="13">
        <v>80000</v>
      </c>
      <c r="H15" s="12">
        <v>0</v>
      </c>
      <c r="I15" s="13">
        <v>72000</v>
      </c>
      <c r="J15" s="12">
        <v>71200</v>
      </c>
      <c r="K15" s="66">
        <f t="shared" ref="K15:K22" si="0">I15-J15</f>
        <v>800</v>
      </c>
      <c r="L15" s="70">
        <f>K15+K16+K17+K18+K19+K20+K21+K22+K29+K30+K31</f>
        <v>2294200</v>
      </c>
    </row>
    <row r="16" spans="1:13" x14ac:dyDescent="0.25">
      <c r="A16" s="3" t="s">
        <v>14</v>
      </c>
      <c r="B16" s="12">
        <v>31877041</v>
      </c>
      <c r="C16" s="13" t="s">
        <v>15</v>
      </c>
      <c r="D16" s="12" t="s">
        <v>16</v>
      </c>
      <c r="E16" s="7">
        <v>87</v>
      </c>
      <c r="F16" s="16">
        <v>44593</v>
      </c>
      <c r="G16" s="7">
        <v>160000</v>
      </c>
      <c r="H16" s="5">
        <v>0</v>
      </c>
      <c r="I16" s="7">
        <v>144000</v>
      </c>
      <c r="J16" s="5">
        <v>0</v>
      </c>
      <c r="K16" s="7">
        <f t="shared" si="0"/>
        <v>144000</v>
      </c>
      <c r="L16" s="71"/>
    </row>
    <row r="17" spans="1:13" x14ac:dyDescent="0.25">
      <c r="A17" s="20" t="s">
        <v>13</v>
      </c>
      <c r="B17" s="12">
        <v>31877041</v>
      </c>
      <c r="C17" s="13" t="s">
        <v>15</v>
      </c>
      <c r="D17" s="12" t="s">
        <v>16</v>
      </c>
      <c r="E17" s="7">
        <v>92</v>
      </c>
      <c r="F17" s="16">
        <v>44621</v>
      </c>
      <c r="G17" s="7">
        <v>1032800</v>
      </c>
      <c r="H17" s="5">
        <v>7200</v>
      </c>
      <c r="I17" s="7">
        <v>928800</v>
      </c>
      <c r="J17" s="5">
        <v>0</v>
      </c>
      <c r="K17" s="7">
        <f t="shared" si="0"/>
        <v>928800</v>
      </c>
      <c r="L17" s="71"/>
    </row>
    <row r="18" spans="1:13" x14ac:dyDescent="0.25">
      <c r="A18" s="5" t="s">
        <v>12</v>
      </c>
      <c r="B18" s="12">
        <v>31877041</v>
      </c>
      <c r="C18" s="13" t="s">
        <v>15</v>
      </c>
      <c r="D18" s="12" t="s">
        <v>16</v>
      </c>
      <c r="E18" s="7">
        <v>93</v>
      </c>
      <c r="F18" s="16">
        <v>44621</v>
      </c>
      <c r="G18" s="7">
        <v>236600</v>
      </c>
      <c r="H18" s="5">
        <v>3400</v>
      </c>
      <c r="I18" s="7">
        <v>212600</v>
      </c>
      <c r="J18" s="5">
        <v>0</v>
      </c>
      <c r="K18" s="7">
        <f t="shared" si="0"/>
        <v>212600</v>
      </c>
      <c r="L18" s="71"/>
    </row>
    <row r="19" spans="1:13" x14ac:dyDescent="0.25">
      <c r="A19" s="3" t="s">
        <v>14</v>
      </c>
      <c r="B19" s="12">
        <v>31877041</v>
      </c>
      <c r="C19" s="13" t="s">
        <v>15</v>
      </c>
      <c r="D19" s="12" t="s">
        <v>16</v>
      </c>
      <c r="E19" s="7">
        <v>94</v>
      </c>
      <c r="F19" s="16">
        <v>44621</v>
      </c>
      <c r="G19" s="7">
        <v>240000</v>
      </c>
      <c r="H19" s="5">
        <v>0</v>
      </c>
      <c r="I19" s="7">
        <v>216000</v>
      </c>
      <c r="J19" s="5">
        <v>0</v>
      </c>
      <c r="K19" s="7">
        <f t="shared" si="0"/>
        <v>216000</v>
      </c>
      <c r="L19" s="71"/>
    </row>
    <row r="20" spans="1:13" x14ac:dyDescent="0.25">
      <c r="A20" s="20" t="s">
        <v>13</v>
      </c>
      <c r="B20" s="12">
        <v>31877041</v>
      </c>
      <c r="C20" s="13" t="s">
        <v>15</v>
      </c>
      <c r="D20" s="12" t="s">
        <v>16</v>
      </c>
      <c r="E20" s="7">
        <v>98</v>
      </c>
      <c r="F20" s="16">
        <v>44657</v>
      </c>
      <c r="G20" s="7">
        <v>640000</v>
      </c>
      <c r="H20" s="5">
        <v>0</v>
      </c>
      <c r="I20" s="7">
        <v>576000</v>
      </c>
      <c r="J20" s="5">
        <v>0</v>
      </c>
      <c r="K20" s="7">
        <f t="shared" si="0"/>
        <v>576000</v>
      </c>
      <c r="L20" s="71"/>
    </row>
    <row r="21" spans="1:13" x14ac:dyDescent="0.25">
      <c r="A21" s="3" t="s">
        <v>14</v>
      </c>
      <c r="B21" s="12">
        <v>31877041</v>
      </c>
      <c r="C21" s="13" t="s">
        <v>15</v>
      </c>
      <c r="D21" s="12" t="s">
        <v>16</v>
      </c>
      <c r="E21" s="7">
        <v>99</v>
      </c>
      <c r="F21" s="16">
        <v>44657</v>
      </c>
      <c r="G21" s="7">
        <v>80000</v>
      </c>
      <c r="H21" s="5">
        <v>0</v>
      </c>
      <c r="I21" s="7">
        <v>72000</v>
      </c>
      <c r="J21" s="5">
        <v>0</v>
      </c>
      <c r="K21" s="7">
        <f t="shared" si="0"/>
        <v>72000</v>
      </c>
      <c r="L21" s="71"/>
    </row>
    <row r="22" spans="1:13" x14ac:dyDescent="0.25">
      <c r="A22" s="5" t="s">
        <v>12</v>
      </c>
      <c r="B22" s="12">
        <v>31877041</v>
      </c>
      <c r="C22" s="13" t="s">
        <v>15</v>
      </c>
      <c r="D22" s="12" t="s">
        <v>16</v>
      </c>
      <c r="E22" s="7">
        <v>100</v>
      </c>
      <c r="F22" s="16">
        <v>44657</v>
      </c>
      <c r="G22" s="7">
        <v>160000</v>
      </c>
      <c r="H22" s="5">
        <v>0</v>
      </c>
      <c r="I22" s="7">
        <v>144000</v>
      </c>
      <c r="J22" s="5">
        <v>0</v>
      </c>
      <c r="K22" s="7">
        <f t="shared" si="0"/>
        <v>144000</v>
      </c>
      <c r="L22" s="71"/>
    </row>
    <row r="23" spans="1:13" x14ac:dyDescent="0.25">
      <c r="A23" s="3"/>
      <c r="B23" s="12">
        <v>31877041</v>
      </c>
      <c r="C23" s="13" t="s">
        <v>15</v>
      </c>
      <c r="D23" s="12" t="s">
        <v>16</v>
      </c>
      <c r="E23" s="7"/>
      <c r="F23" s="16"/>
      <c r="G23" s="7"/>
      <c r="H23" s="5"/>
      <c r="I23" s="7"/>
      <c r="J23" s="5"/>
      <c r="K23" s="7"/>
      <c r="L23" s="71"/>
    </row>
    <row r="24" spans="1:13" x14ac:dyDescent="0.25">
      <c r="A24" s="3"/>
      <c r="B24" s="12">
        <v>31877041</v>
      </c>
      <c r="C24" s="13" t="s">
        <v>15</v>
      </c>
      <c r="D24" s="12" t="s">
        <v>16</v>
      </c>
      <c r="E24" s="7"/>
      <c r="F24" s="16"/>
      <c r="G24" s="7"/>
      <c r="H24" s="5"/>
      <c r="I24" s="7"/>
      <c r="J24" s="5"/>
      <c r="K24" s="7"/>
      <c r="L24" s="71"/>
      <c r="M24" s="67">
        <f>SUM(K7:K8)</f>
        <v>249973</v>
      </c>
    </row>
    <row r="25" spans="1:13" x14ac:dyDescent="0.25">
      <c r="A25" s="3"/>
      <c r="B25" s="12">
        <v>31877041</v>
      </c>
      <c r="C25" s="13" t="s">
        <v>15</v>
      </c>
      <c r="D25" s="12" t="s">
        <v>16</v>
      </c>
      <c r="E25" s="7"/>
      <c r="F25" s="16"/>
      <c r="G25" s="7"/>
      <c r="H25" s="5"/>
      <c r="I25" s="7"/>
      <c r="J25" s="5"/>
      <c r="K25" s="7"/>
      <c r="L25" s="71"/>
      <c r="M25" s="68">
        <f>SUM(K10:K13)</f>
        <v>51439</v>
      </c>
    </row>
    <row r="26" spans="1:13" x14ac:dyDescent="0.25">
      <c r="A26" s="3"/>
      <c r="B26" s="12">
        <v>31877041</v>
      </c>
      <c r="C26" s="13" t="s">
        <v>15</v>
      </c>
      <c r="D26" s="12" t="s">
        <v>16</v>
      </c>
      <c r="E26" s="7"/>
      <c r="F26" s="16"/>
      <c r="G26" s="7"/>
      <c r="H26" s="5"/>
      <c r="I26" s="7"/>
      <c r="J26" s="5"/>
      <c r="K26" s="7"/>
      <c r="L26" s="71"/>
      <c r="M26" s="68">
        <f>SUM(K15:K22)</f>
        <v>2294200</v>
      </c>
    </row>
    <row r="27" spans="1:13" x14ac:dyDescent="0.25">
      <c r="A27" s="3"/>
      <c r="B27" s="12">
        <v>31877041</v>
      </c>
      <c r="C27" s="13" t="s">
        <v>15</v>
      </c>
      <c r="D27" s="12" t="s">
        <v>16</v>
      </c>
      <c r="E27" s="7"/>
      <c r="F27" s="16"/>
      <c r="G27" s="7"/>
      <c r="H27" s="5"/>
      <c r="I27" s="7"/>
      <c r="J27" s="5"/>
      <c r="K27" s="7"/>
      <c r="L27" s="71"/>
      <c r="M27" s="69">
        <f>SUM(M24:M26)</f>
        <v>2595612</v>
      </c>
    </row>
    <row r="28" spans="1:13" x14ac:dyDescent="0.25">
      <c r="A28" s="3"/>
      <c r="B28" s="12">
        <v>31877041</v>
      </c>
      <c r="C28" s="13" t="s">
        <v>15</v>
      </c>
      <c r="D28" s="12" t="s">
        <v>16</v>
      </c>
      <c r="E28" s="7"/>
      <c r="F28" s="16"/>
      <c r="G28" s="7"/>
      <c r="H28" s="5"/>
      <c r="I28" s="7"/>
      <c r="J28" s="5"/>
      <c r="K28" s="7"/>
      <c r="L28" s="71"/>
    </row>
    <row r="29" spans="1:13" x14ac:dyDescent="0.25">
      <c r="A29" s="3"/>
      <c r="B29" s="12">
        <v>31877041</v>
      </c>
      <c r="C29" s="13" t="s">
        <v>15</v>
      </c>
      <c r="D29" s="12" t="s">
        <v>16</v>
      </c>
      <c r="E29" s="7"/>
      <c r="F29" s="5"/>
      <c r="G29" s="7"/>
      <c r="H29" s="5"/>
      <c r="I29" s="7"/>
      <c r="J29" s="5"/>
      <c r="K29" s="7"/>
      <c r="L29" s="71"/>
    </row>
    <row r="30" spans="1:13" x14ac:dyDescent="0.25">
      <c r="A30" s="3"/>
      <c r="B30" s="12">
        <v>31877041</v>
      </c>
      <c r="C30" s="13" t="s">
        <v>15</v>
      </c>
      <c r="D30" s="12" t="s">
        <v>16</v>
      </c>
      <c r="E30" s="7"/>
      <c r="F30" s="5"/>
      <c r="G30" s="7"/>
      <c r="H30" s="5"/>
      <c r="I30" s="7"/>
      <c r="J30" s="5"/>
      <c r="K30" s="7"/>
      <c r="L30" s="71"/>
    </row>
    <row r="31" spans="1:13" ht="15.75" thickBot="1" x14ac:dyDescent="0.3">
      <c r="A31" s="4"/>
      <c r="B31" s="12">
        <v>31877041</v>
      </c>
      <c r="C31" s="13" t="s">
        <v>15</v>
      </c>
      <c r="D31" s="12" t="s">
        <v>16</v>
      </c>
      <c r="E31" s="8"/>
      <c r="F31" s="6"/>
      <c r="G31" s="8"/>
      <c r="H31" s="6"/>
      <c r="I31" s="8"/>
      <c r="J31" s="6"/>
      <c r="K31" s="8"/>
      <c r="L31" s="72"/>
    </row>
  </sheetData>
  <mergeCells count="20">
    <mergeCell ref="M7:M13"/>
    <mergeCell ref="A6:K6"/>
    <mergeCell ref="A9:K9"/>
    <mergeCell ref="A14:K14"/>
    <mergeCell ref="L10:L13"/>
    <mergeCell ref="L7:L8"/>
    <mergeCell ref="L15:L31"/>
    <mergeCell ref="G4:G5"/>
    <mergeCell ref="H4:H5"/>
    <mergeCell ref="J4:J5"/>
    <mergeCell ref="K4:K5"/>
    <mergeCell ref="I4:I5"/>
    <mergeCell ref="A1:K1"/>
    <mergeCell ref="A2:K2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6"/>
  <sheetViews>
    <sheetView workbookViewId="0">
      <selection activeCell="I19" sqref="I19"/>
    </sheetView>
  </sheetViews>
  <sheetFormatPr baseColWidth="10" defaultRowHeight="15" x14ac:dyDescent="0.25"/>
  <cols>
    <col min="2" max="2" width="15.42578125" bestFit="1" customWidth="1"/>
    <col min="3" max="3" width="7.140625" bestFit="1" customWidth="1"/>
    <col min="4" max="5" width="8.42578125" bestFit="1" customWidth="1"/>
    <col min="6" max="6" width="15.7109375" bestFit="1" customWidth="1"/>
    <col min="7" max="7" width="7.5703125" bestFit="1" customWidth="1"/>
    <col min="8" max="8" width="10.5703125" bestFit="1" customWidth="1"/>
    <col min="9" max="9" width="9.5703125" bestFit="1" customWidth="1"/>
    <col min="11" max="12" width="13.140625" bestFit="1" customWidth="1"/>
    <col min="13" max="13" width="17.28515625" bestFit="1" customWidth="1"/>
    <col min="14" max="14" width="38" bestFit="1" customWidth="1"/>
    <col min="24" max="24" width="13.140625" bestFit="1" customWidth="1"/>
    <col min="25" max="28" width="13.140625" customWidth="1"/>
    <col min="33" max="33" width="14" customWidth="1"/>
    <col min="36" max="36" width="12.85546875" customWidth="1"/>
    <col min="42" max="42" width="13.140625" bestFit="1" customWidth="1"/>
  </cols>
  <sheetData>
    <row r="1" spans="1:43" x14ac:dyDescent="0.25">
      <c r="K1" s="61">
        <f>SUBTOTAL(9,K3:K16)</f>
        <v>3279400</v>
      </c>
      <c r="L1" s="61">
        <f>SUBTOTAL(9,L3:L16)</f>
        <v>2595612</v>
      </c>
      <c r="T1" s="62">
        <f t="shared" ref="T1:W1" si="0">SUBTOTAL(9,T3:T16)</f>
        <v>3279400</v>
      </c>
      <c r="U1" s="62">
        <f t="shared" si="0"/>
        <v>0</v>
      </c>
      <c r="V1" s="62">
        <f t="shared" si="0"/>
        <v>0</v>
      </c>
      <c r="W1" s="62">
        <f t="shared" si="0"/>
        <v>0</v>
      </c>
      <c r="X1" s="62">
        <f>SUBTOTAL(9,X3:X16)</f>
        <v>3279400</v>
      </c>
      <c r="Y1" s="62"/>
      <c r="Z1" s="62"/>
      <c r="AA1" s="62"/>
      <c r="AB1" s="62"/>
      <c r="AC1" s="62">
        <f t="shared" ref="AC1:AG1" si="1">SUBTOTAL(9,AC3:AC16)</f>
        <v>59300</v>
      </c>
      <c r="AD1" s="62">
        <f t="shared" si="1"/>
        <v>8000</v>
      </c>
      <c r="AE1" s="62"/>
      <c r="AF1" s="62">
        <f t="shared" si="1"/>
        <v>44384</v>
      </c>
      <c r="AG1" s="62">
        <f t="shared" si="1"/>
        <v>23127</v>
      </c>
      <c r="AP1" s="65">
        <f>SUBTOTAL(9,AP3:AP16)</f>
        <v>3279400</v>
      </c>
    </row>
    <row r="2" spans="1:43" ht="63" x14ac:dyDescent="0.25">
      <c r="A2" s="42" t="s">
        <v>1</v>
      </c>
      <c r="B2" s="43" t="s">
        <v>18</v>
      </c>
      <c r="C2" s="43" t="s">
        <v>19</v>
      </c>
      <c r="D2" s="73" t="s">
        <v>20</v>
      </c>
      <c r="E2" s="73" t="s">
        <v>21</v>
      </c>
      <c r="F2" s="43" t="s">
        <v>22</v>
      </c>
      <c r="G2" s="43" t="s">
        <v>23</v>
      </c>
      <c r="H2" s="43" t="s">
        <v>24</v>
      </c>
      <c r="I2" s="43" t="s">
        <v>25</v>
      </c>
      <c r="J2" s="43" t="s">
        <v>26</v>
      </c>
      <c r="K2" s="45" t="s">
        <v>27</v>
      </c>
      <c r="L2" s="45" t="s">
        <v>28</v>
      </c>
      <c r="M2" s="43" t="s">
        <v>29</v>
      </c>
      <c r="N2" s="46" t="s">
        <v>30</v>
      </c>
      <c r="O2" s="46" t="s">
        <v>87</v>
      </c>
      <c r="P2" s="47" t="s">
        <v>31</v>
      </c>
      <c r="Q2" s="46" t="s">
        <v>32</v>
      </c>
      <c r="R2" s="46" t="s">
        <v>33</v>
      </c>
      <c r="S2" s="43" t="s">
        <v>34</v>
      </c>
      <c r="T2" s="45" t="s">
        <v>35</v>
      </c>
      <c r="U2" s="45" t="s">
        <v>36</v>
      </c>
      <c r="V2" s="48" t="s">
        <v>37</v>
      </c>
      <c r="W2" s="48" t="s">
        <v>38</v>
      </c>
      <c r="X2" s="45" t="s">
        <v>39</v>
      </c>
      <c r="Y2" s="45" t="s">
        <v>40</v>
      </c>
      <c r="Z2" s="75" t="s">
        <v>85</v>
      </c>
      <c r="AA2" s="76" t="s">
        <v>42</v>
      </c>
      <c r="AB2" s="76" t="s">
        <v>43</v>
      </c>
      <c r="AC2" s="47" t="s">
        <v>85</v>
      </c>
      <c r="AD2" s="47" t="s">
        <v>41</v>
      </c>
      <c r="AE2" s="46" t="s">
        <v>42</v>
      </c>
      <c r="AF2" s="46" t="s">
        <v>43</v>
      </c>
      <c r="AG2" s="49" t="s">
        <v>44</v>
      </c>
      <c r="AH2" s="50" t="s">
        <v>45</v>
      </c>
      <c r="AI2" s="50" t="s">
        <v>46</v>
      </c>
      <c r="AJ2" s="44" t="s">
        <v>47</v>
      </c>
      <c r="AK2" s="43" t="s">
        <v>48</v>
      </c>
      <c r="AL2" s="44" t="s">
        <v>49</v>
      </c>
      <c r="AM2" s="43" t="s">
        <v>50</v>
      </c>
      <c r="AN2" s="44" t="s">
        <v>51</v>
      </c>
      <c r="AO2" s="44" t="s">
        <v>52</v>
      </c>
      <c r="AP2" s="45" t="s">
        <v>53</v>
      </c>
      <c r="AQ2" s="45" t="s">
        <v>54</v>
      </c>
    </row>
    <row r="3" spans="1:43" x14ac:dyDescent="0.25">
      <c r="A3" s="51">
        <v>31877041</v>
      </c>
      <c r="B3" s="52" t="s">
        <v>15</v>
      </c>
      <c r="C3" s="51" t="s">
        <v>16</v>
      </c>
      <c r="D3" s="52">
        <v>7</v>
      </c>
      <c r="E3" s="51" t="s">
        <v>55</v>
      </c>
      <c r="F3" s="52" t="s">
        <v>56</v>
      </c>
      <c r="G3" s="51" t="s">
        <v>16</v>
      </c>
      <c r="H3" s="51">
        <v>7</v>
      </c>
      <c r="I3" s="51">
        <v>0</v>
      </c>
      <c r="J3" s="53">
        <v>44899</v>
      </c>
      <c r="K3" s="54">
        <v>76700</v>
      </c>
      <c r="L3" s="54">
        <v>12593</v>
      </c>
      <c r="M3" s="52" t="s">
        <v>57</v>
      </c>
      <c r="N3" s="52" t="s">
        <v>89</v>
      </c>
      <c r="O3" s="52"/>
      <c r="P3" s="52" t="s">
        <v>86</v>
      </c>
      <c r="Q3" s="52" t="s">
        <v>86</v>
      </c>
      <c r="R3" s="52" t="s">
        <v>86</v>
      </c>
      <c r="S3" s="51" t="s">
        <v>58</v>
      </c>
      <c r="T3" s="54">
        <v>76700</v>
      </c>
      <c r="U3" s="54">
        <v>0</v>
      </c>
      <c r="V3" s="55">
        <v>0</v>
      </c>
      <c r="W3" s="55">
        <v>0</v>
      </c>
      <c r="X3" s="54">
        <v>76700</v>
      </c>
      <c r="Y3" s="54">
        <v>0</v>
      </c>
      <c r="Z3" s="54">
        <f>VLOOKUP(F:F,'[1]P.COMPENSADAS DR CECILIA ZAMORA'!$C:$F,4,0)</f>
        <v>26793</v>
      </c>
      <c r="AA3" s="77">
        <f>VLOOKUP(F:F,'[1]P.COMPENSADAS DR CECILIA ZAMORA'!$C:$E,3,0)</f>
        <v>4800051817</v>
      </c>
      <c r="AB3" s="54" t="str">
        <f>VLOOKUP(F:F,'[1]P.COMPENSADAS DR CECILIA ZAMORA'!$C:$I,7,0)</f>
        <v>30.11.2021</v>
      </c>
      <c r="AC3" s="54">
        <v>0</v>
      </c>
      <c r="AD3" s="54">
        <v>0</v>
      </c>
      <c r="AE3" s="51"/>
      <c r="AF3" s="51"/>
      <c r="AG3" s="55">
        <v>0</v>
      </c>
      <c r="AH3" s="54">
        <v>0</v>
      </c>
      <c r="AI3" s="54">
        <v>0</v>
      </c>
      <c r="AJ3" s="52"/>
      <c r="AK3" s="53">
        <v>44899</v>
      </c>
      <c r="AL3" s="51">
        <v>2</v>
      </c>
      <c r="AM3" s="51">
        <v>1</v>
      </c>
      <c r="AN3" s="63">
        <v>20210730</v>
      </c>
      <c r="AO3" s="63">
        <v>20210702</v>
      </c>
      <c r="AP3" s="54">
        <v>76700</v>
      </c>
      <c r="AQ3" s="54">
        <v>0</v>
      </c>
    </row>
    <row r="4" spans="1:43" x14ac:dyDescent="0.25">
      <c r="A4" s="56">
        <v>31877041</v>
      </c>
      <c r="B4" s="57" t="s">
        <v>15</v>
      </c>
      <c r="C4" s="56" t="s">
        <v>16</v>
      </c>
      <c r="D4" s="57">
        <v>8</v>
      </c>
      <c r="E4" s="56" t="s">
        <v>59</v>
      </c>
      <c r="F4" s="57" t="s">
        <v>60</v>
      </c>
      <c r="G4" s="56" t="s">
        <v>16</v>
      </c>
      <c r="H4" s="56">
        <v>8</v>
      </c>
      <c r="I4" s="51">
        <v>0</v>
      </c>
      <c r="J4" s="58">
        <v>44899</v>
      </c>
      <c r="K4" s="59">
        <v>313300</v>
      </c>
      <c r="L4" s="59">
        <v>237380</v>
      </c>
      <c r="M4" s="57" t="s">
        <v>57</v>
      </c>
      <c r="N4" s="52" t="s">
        <v>89</v>
      </c>
      <c r="O4" s="57"/>
      <c r="P4" s="52" t="s">
        <v>86</v>
      </c>
      <c r="Q4" s="52" t="s">
        <v>86</v>
      </c>
      <c r="R4" s="52" t="s">
        <v>86</v>
      </c>
      <c r="S4" s="56" t="s">
        <v>58</v>
      </c>
      <c r="T4" s="59">
        <v>313300</v>
      </c>
      <c r="U4" s="59">
        <v>0</v>
      </c>
      <c r="V4" s="60">
        <v>0</v>
      </c>
      <c r="W4" s="60">
        <v>0</v>
      </c>
      <c r="X4" s="59">
        <v>313300</v>
      </c>
      <c r="Y4" s="59">
        <v>0</v>
      </c>
      <c r="Z4" s="54">
        <f>VLOOKUP(F:F,'[1]P.COMPENSADAS DR CECILIA ZAMORA'!$C:$F,4,0)</f>
        <v>42195</v>
      </c>
      <c r="AA4" s="77">
        <f>VLOOKUP(F:F,'[1]P.COMPENSADAS DR CECILIA ZAMORA'!$C:$E,3,0)</f>
        <v>2201196886</v>
      </c>
      <c r="AB4" s="54" t="str">
        <f>VLOOKUP(F:F,'[1]P.COMPENSADAS DR CECILIA ZAMORA'!$C:$I,7,0)</f>
        <v>04.03.2022</v>
      </c>
      <c r="AC4" s="54">
        <v>0</v>
      </c>
      <c r="AD4" s="54">
        <v>0</v>
      </c>
      <c r="AE4" s="56"/>
      <c r="AF4" s="56"/>
      <c r="AG4" s="55">
        <v>0</v>
      </c>
      <c r="AH4" s="59">
        <v>0</v>
      </c>
      <c r="AI4" s="59">
        <v>0</v>
      </c>
      <c r="AJ4" s="57"/>
      <c r="AK4" s="58">
        <v>44899</v>
      </c>
      <c r="AL4" s="56">
        <v>2</v>
      </c>
      <c r="AM4" s="56">
        <v>1</v>
      </c>
      <c r="AN4" s="64">
        <v>20210730</v>
      </c>
      <c r="AO4" s="64">
        <v>20210702</v>
      </c>
      <c r="AP4" s="59">
        <v>313300</v>
      </c>
      <c r="AQ4" s="59">
        <v>0</v>
      </c>
    </row>
    <row r="5" spans="1:43" x14ac:dyDescent="0.25">
      <c r="A5" s="56">
        <v>31877041</v>
      </c>
      <c r="B5" s="57" t="s">
        <v>15</v>
      </c>
      <c r="C5" s="56" t="s">
        <v>16</v>
      </c>
      <c r="D5" s="57">
        <v>34</v>
      </c>
      <c r="E5" s="56" t="s">
        <v>61</v>
      </c>
      <c r="F5" s="57" t="s">
        <v>62</v>
      </c>
      <c r="G5" s="56" t="s">
        <v>16</v>
      </c>
      <c r="H5" s="56">
        <v>34</v>
      </c>
      <c r="I5" s="56">
        <v>1221743872</v>
      </c>
      <c r="J5" s="58">
        <v>44298</v>
      </c>
      <c r="K5" s="59">
        <v>67300</v>
      </c>
      <c r="L5" s="59">
        <v>13112</v>
      </c>
      <c r="M5" s="57" t="s">
        <v>57</v>
      </c>
      <c r="N5" s="52" t="s">
        <v>89</v>
      </c>
      <c r="O5" s="57"/>
      <c r="P5" s="52" t="s">
        <v>86</v>
      </c>
      <c r="Q5" s="52" t="s">
        <v>86</v>
      </c>
      <c r="R5" s="52" t="s">
        <v>86</v>
      </c>
      <c r="S5" s="56" t="s">
        <v>58</v>
      </c>
      <c r="T5" s="59">
        <v>67300</v>
      </c>
      <c r="U5" s="59">
        <v>0</v>
      </c>
      <c r="V5" s="60">
        <v>0</v>
      </c>
      <c r="W5" s="60">
        <v>0</v>
      </c>
      <c r="X5" s="59">
        <v>67300</v>
      </c>
      <c r="Y5" s="59">
        <v>0</v>
      </c>
      <c r="Z5" s="54">
        <f>VLOOKUP(F:F,'[1]P.COMPENSADAS DR CECILIA ZAMORA'!$C:$F,4,0)</f>
        <v>14815</v>
      </c>
      <c r="AA5" s="77">
        <f>VLOOKUP(F:F,'[1]P.COMPENSADAS DR CECILIA ZAMORA'!$C:$E,3,0)</f>
        <v>4800049858</v>
      </c>
      <c r="AB5" s="54" t="str">
        <f>VLOOKUP(F:F,'[1]P.COMPENSADAS DR CECILIA ZAMORA'!$C:$I,7,0)</f>
        <v>31.08.2021</v>
      </c>
      <c r="AC5" s="59">
        <v>59300</v>
      </c>
      <c r="AD5" s="59">
        <v>8000</v>
      </c>
      <c r="AE5" s="56">
        <v>4800048669</v>
      </c>
      <c r="AF5" s="58">
        <v>44384</v>
      </c>
      <c r="AG5" s="56">
        <v>23127</v>
      </c>
      <c r="AH5" s="59">
        <v>0</v>
      </c>
      <c r="AI5" s="59">
        <v>0</v>
      </c>
      <c r="AJ5" s="57"/>
      <c r="AK5" s="58">
        <v>44298</v>
      </c>
      <c r="AL5" s="56">
        <v>2</v>
      </c>
      <c r="AM5" s="56">
        <v>1</v>
      </c>
      <c r="AN5" s="64">
        <v>20210430</v>
      </c>
      <c r="AO5" s="64">
        <v>20210413</v>
      </c>
      <c r="AP5" s="59">
        <v>67300</v>
      </c>
      <c r="AQ5" s="59">
        <v>0</v>
      </c>
    </row>
    <row r="6" spans="1:43" x14ac:dyDescent="0.25">
      <c r="A6" s="56">
        <v>31877041</v>
      </c>
      <c r="B6" s="57" t="s">
        <v>15</v>
      </c>
      <c r="C6" s="56" t="s">
        <v>16</v>
      </c>
      <c r="D6" s="57">
        <v>44</v>
      </c>
      <c r="E6" s="56" t="s">
        <v>63</v>
      </c>
      <c r="F6" s="57" t="s">
        <v>64</v>
      </c>
      <c r="G6" s="56" t="s">
        <v>16</v>
      </c>
      <c r="H6" s="56">
        <v>44</v>
      </c>
      <c r="I6" s="51">
        <v>0</v>
      </c>
      <c r="J6" s="58">
        <v>44350</v>
      </c>
      <c r="K6" s="59">
        <v>67300</v>
      </c>
      <c r="L6" s="59">
        <v>2400</v>
      </c>
      <c r="M6" s="57" t="s">
        <v>57</v>
      </c>
      <c r="N6" s="52" t="s">
        <v>89</v>
      </c>
      <c r="O6" s="57"/>
      <c r="P6" s="52" t="s">
        <v>86</v>
      </c>
      <c r="Q6" s="52" t="s">
        <v>86</v>
      </c>
      <c r="R6" s="52" t="s">
        <v>86</v>
      </c>
      <c r="S6" s="56" t="s">
        <v>58</v>
      </c>
      <c r="T6" s="59">
        <v>67300</v>
      </c>
      <c r="U6" s="59">
        <v>0</v>
      </c>
      <c r="V6" s="60">
        <v>0</v>
      </c>
      <c r="W6" s="60">
        <v>0</v>
      </c>
      <c r="X6" s="59">
        <v>67300</v>
      </c>
      <c r="Y6" s="59">
        <v>0</v>
      </c>
      <c r="Z6" s="54">
        <f>VLOOKUP(F:F,'[1]P.COMPENSADAS DR CECILIA ZAMORA'!$C:$F,4,0)</f>
        <v>23127</v>
      </c>
      <c r="AA6" s="77">
        <f>VLOOKUP(F:F,'[1]P.COMPENSADAS DR CECILIA ZAMORA'!$C:$E,3,0)</f>
        <v>4800050463</v>
      </c>
      <c r="AB6" s="54" t="str">
        <f>VLOOKUP(F:F,'[1]P.COMPENSADAS DR CECILIA ZAMORA'!$C:$I,7,0)</f>
        <v>30.09.2021</v>
      </c>
      <c r="AC6" s="54">
        <v>0</v>
      </c>
      <c r="AD6" s="54">
        <v>0</v>
      </c>
      <c r="AE6" s="56"/>
      <c r="AF6" s="56"/>
      <c r="AG6" s="55">
        <v>0</v>
      </c>
      <c r="AH6" s="59">
        <v>0</v>
      </c>
      <c r="AI6" s="59">
        <v>0</v>
      </c>
      <c r="AJ6" s="57"/>
      <c r="AK6" s="58">
        <v>44350</v>
      </c>
      <c r="AL6" s="56">
        <v>2</v>
      </c>
      <c r="AM6" s="56">
        <v>1</v>
      </c>
      <c r="AN6" s="64">
        <v>20210621</v>
      </c>
      <c r="AO6" s="64">
        <v>20210608</v>
      </c>
      <c r="AP6" s="59">
        <v>67300</v>
      </c>
      <c r="AQ6" s="59">
        <v>0</v>
      </c>
    </row>
    <row r="7" spans="1:43" x14ac:dyDescent="0.25">
      <c r="A7" s="56">
        <v>31877041</v>
      </c>
      <c r="B7" s="57" t="s">
        <v>15</v>
      </c>
      <c r="C7" s="56" t="s">
        <v>16</v>
      </c>
      <c r="D7" s="57">
        <v>55</v>
      </c>
      <c r="E7" s="56" t="s">
        <v>65</v>
      </c>
      <c r="F7" s="57" t="s">
        <v>66</v>
      </c>
      <c r="G7" s="56" t="s">
        <v>16</v>
      </c>
      <c r="H7" s="56">
        <v>55</v>
      </c>
      <c r="I7" s="51">
        <v>0</v>
      </c>
      <c r="J7" s="58">
        <v>44410</v>
      </c>
      <c r="K7" s="59">
        <v>67300</v>
      </c>
      <c r="L7" s="59">
        <v>23127</v>
      </c>
      <c r="M7" s="57" t="s">
        <v>57</v>
      </c>
      <c r="N7" s="52" t="s">
        <v>89</v>
      </c>
      <c r="O7" s="57"/>
      <c r="P7" s="52" t="s">
        <v>86</v>
      </c>
      <c r="Q7" s="52" t="s">
        <v>86</v>
      </c>
      <c r="R7" s="52" t="s">
        <v>86</v>
      </c>
      <c r="S7" s="56" t="s">
        <v>58</v>
      </c>
      <c r="T7" s="59">
        <v>67300</v>
      </c>
      <c r="U7" s="59">
        <v>0</v>
      </c>
      <c r="V7" s="60">
        <v>0</v>
      </c>
      <c r="W7" s="60">
        <v>0</v>
      </c>
      <c r="X7" s="59">
        <v>67300</v>
      </c>
      <c r="Y7" s="59">
        <v>0</v>
      </c>
      <c r="Z7" s="54">
        <f>VLOOKUP(F:F,'[1]P.COMPENSADAS DR CECILIA ZAMORA'!$C:$F,4,0)</f>
        <v>23127</v>
      </c>
      <c r="AA7" s="77">
        <f>VLOOKUP(F:F,'[1]P.COMPENSADAS DR CECILIA ZAMORA'!$C:$E,3,0)</f>
        <v>4800051817</v>
      </c>
      <c r="AB7" s="54" t="str">
        <f>VLOOKUP(F:F,'[1]P.COMPENSADAS DR CECILIA ZAMORA'!$C:$I,7,0)</f>
        <v>30.11.2021</v>
      </c>
      <c r="AC7" s="54">
        <v>0</v>
      </c>
      <c r="AD7" s="54">
        <v>0</v>
      </c>
      <c r="AE7" s="56"/>
      <c r="AF7" s="56"/>
      <c r="AG7" s="55">
        <v>0</v>
      </c>
      <c r="AH7" s="59">
        <v>0</v>
      </c>
      <c r="AI7" s="59">
        <v>0</v>
      </c>
      <c r="AJ7" s="57"/>
      <c r="AK7" s="58">
        <v>44410</v>
      </c>
      <c r="AL7" s="56">
        <v>2</v>
      </c>
      <c r="AM7" s="56">
        <v>1</v>
      </c>
      <c r="AN7" s="64">
        <v>20210831</v>
      </c>
      <c r="AO7" s="64">
        <v>20210825</v>
      </c>
      <c r="AP7" s="59">
        <v>67300</v>
      </c>
      <c r="AQ7" s="59">
        <v>0</v>
      </c>
    </row>
    <row r="8" spans="1:43" x14ac:dyDescent="0.25">
      <c r="A8" s="56">
        <v>31877041</v>
      </c>
      <c r="B8" s="57" t="s">
        <v>15</v>
      </c>
      <c r="C8" s="56" t="s">
        <v>16</v>
      </c>
      <c r="D8" s="57">
        <v>61</v>
      </c>
      <c r="E8" s="56" t="s">
        <v>67</v>
      </c>
      <c r="F8" s="57" t="s">
        <v>68</v>
      </c>
      <c r="G8" s="56" t="s">
        <v>16</v>
      </c>
      <c r="H8" s="56">
        <v>61</v>
      </c>
      <c r="I8" s="51">
        <v>0</v>
      </c>
      <c r="J8" s="58">
        <v>44441</v>
      </c>
      <c r="K8" s="59">
        <v>58100</v>
      </c>
      <c r="L8" s="59">
        <v>12800</v>
      </c>
      <c r="M8" s="57" t="s">
        <v>57</v>
      </c>
      <c r="N8" s="52" t="s">
        <v>89</v>
      </c>
      <c r="O8" s="57"/>
      <c r="P8" s="52" t="s">
        <v>86</v>
      </c>
      <c r="Q8" s="52" t="s">
        <v>86</v>
      </c>
      <c r="R8" s="52" t="s">
        <v>86</v>
      </c>
      <c r="S8" s="56" t="s">
        <v>58</v>
      </c>
      <c r="T8" s="59">
        <v>58100</v>
      </c>
      <c r="U8" s="59">
        <v>0</v>
      </c>
      <c r="V8" s="60">
        <v>0</v>
      </c>
      <c r="W8" s="60">
        <v>0</v>
      </c>
      <c r="X8" s="59">
        <v>58100</v>
      </c>
      <c r="Y8" s="59">
        <v>0</v>
      </c>
      <c r="Z8" s="54">
        <f>VLOOKUP(F:F,'[1]P.COMPENSADAS DR CECILIA ZAMORA'!$C:$F,4,0)</f>
        <v>19539</v>
      </c>
      <c r="AA8" s="77">
        <f>VLOOKUP(F:F,'[1]P.COMPENSADAS DR CECILIA ZAMORA'!$C:$E,3,0)</f>
        <v>4800052463</v>
      </c>
      <c r="AB8" s="54" t="str">
        <f>VLOOKUP(F:F,'[1]P.COMPENSADAS DR CECILIA ZAMORA'!$C:$I,7,0)</f>
        <v>31.12.2021</v>
      </c>
      <c r="AC8" s="54">
        <v>0</v>
      </c>
      <c r="AD8" s="54">
        <v>0</v>
      </c>
      <c r="AE8" s="56"/>
      <c r="AF8" s="56"/>
      <c r="AG8" s="55">
        <v>0</v>
      </c>
      <c r="AH8" s="59">
        <v>0</v>
      </c>
      <c r="AI8" s="59">
        <v>0</v>
      </c>
      <c r="AJ8" s="57"/>
      <c r="AK8" s="58">
        <v>44441</v>
      </c>
      <c r="AL8" s="56">
        <v>2</v>
      </c>
      <c r="AM8" s="56">
        <v>1</v>
      </c>
      <c r="AN8" s="64">
        <v>20210930</v>
      </c>
      <c r="AO8" s="64">
        <v>20210906</v>
      </c>
      <c r="AP8" s="59">
        <v>58100</v>
      </c>
      <c r="AQ8" s="59">
        <v>0</v>
      </c>
    </row>
    <row r="9" spans="1:43" x14ac:dyDescent="0.25">
      <c r="A9" s="56">
        <v>31877041</v>
      </c>
      <c r="B9" s="57" t="s">
        <v>15</v>
      </c>
      <c r="C9" s="56" t="s">
        <v>16</v>
      </c>
      <c r="D9" s="57">
        <v>82</v>
      </c>
      <c r="E9" s="56" t="s">
        <v>69</v>
      </c>
      <c r="F9" s="57" t="s">
        <v>70</v>
      </c>
      <c r="G9" s="56" t="s">
        <v>16</v>
      </c>
      <c r="H9" s="56">
        <v>82</v>
      </c>
      <c r="I9" s="51">
        <v>0</v>
      </c>
      <c r="J9" s="58">
        <v>44565</v>
      </c>
      <c r="K9" s="59">
        <v>80000</v>
      </c>
      <c r="L9" s="59">
        <v>800</v>
      </c>
      <c r="M9" s="57" t="s">
        <v>57</v>
      </c>
      <c r="N9" s="52" t="s">
        <v>89</v>
      </c>
      <c r="O9" s="57"/>
      <c r="P9" s="52" t="s">
        <v>86</v>
      </c>
      <c r="Q9" s="52" t="s">
        <v>86</v>
      </c>
      <c r="R9" s="52" t="s">
        <v>86</v>
      </c>
      <c r="S9" s="56" t="s">
        <v>58</v>
      </c>
      <c r="T9" s="59">
        <v>80000</v>
      </c>
      <c r="U9" s="59">
        <v>0</v>
      </c>
      <c r="V9" s="60">
        <v>0</v>
      </c>
      <c r="W9" s="60">
        <v>0</v>
      </c>
      <c r="X9" s="59">
        <v>80000</v>
      </c>
      <c r="Y9" s="59">
        <v>0</v>
      </c>
      <c r="Z9" s="54">
        <f>VLOOKUP(F:F,'[1]P.COMPENSADAS DR CECILIA ZAMORA'!$C:$F,4,0)</f>
        <v>72000</v>
      </c>
      <c r="AA9" s="77">
        <f>VLOOKUP(F:F,'[1]P.COMPENSADAS DR CECILIA ZAMORA'!$C:$E,3,0)</f>
        <v>4800052940</v>
      </c>
      <c r="AB9" s="54" t="str">
        <f>VLOOKUP(F:F,'[1]P.COMPENSADAS DR CECILIA ZAMORA'!$C:$I,7,0)</f>
        <v>31.01.2022</v>
      </c>
      <c r="AC9" s="54">
        <v>0</v>
      </c>
      <c r="AD9" s="54">
        <v>0</v>
      </c>
      <c r="AE9" s="56"/>
      <c r="AF9" s="56"/>
      <c r="AG9" s="55">
        <v>0</v>
      </c>
      <c r="AH9" s="59">
        <v>0</v>
      </c>
      <c r="AI9" s="59">
        <v>0</v>
      </c>
      <c r="AJ9" s="57"/>
      <c r="AK9" s="58">
        <v>44565</v>
      </c>
      <c r="AL9" s="56">
        <v>2</v>
      </c>
      <c r="AM9" s="56">
        <v>1</v>
      </c>
      <c r="AN9" s="64">
        <v>20220130</v>
      </c>
      <c r="AO9" s="64">
        <v>20220106</v>
      </c>
      <c r="AP9" s="59">
        <v>80000</v>
      </c>
      <c r="AQ9" s="59">
        <v>0</v>
      </c>
    </row>
    <row r="10" spans="1:43" x14ac:dyDescent="0.25">
      <c r="A10" s="56">
        <v>31877041</v>
      </c>
      <c r="B10" s="57" t="s">
        <v>15</v>
      </c>
      <c r="C10" s="56" t="s">
        <v>16</v>
      </c>
      <c r="D10" s="57">
        <v>87</v>
      </c>
      <c r="E10" s="56" t="s">
        <v>71</v>
      </c>
      <c r="F10" s="57" t="s">
        <v>72</v>
      </c>
      <c r="G10" s="56" t="s">
        <v>16</v>
      </c>
      <c r="H10" s="56">
        <v>87</v>
      </c>
      <c r="I10" s="51">
        <v>0</v>
      </c>
      <c r="J10" s="58">
        <v>44593</v>
      </c>
      <c r="K10" s="59">
        <v>160000</v>
      </c>
      <c r="L10" s="59">
        <v>144000</v>
      </c>
      <c r="M10" s="57" t="s">
        <v>57</v>
      </c>
      <c r="N10" s="57" t="s">
        <v>88</v>
      </c>
      <c r="O10" s="74">
        <v>144000</v>
      </c>
      <c r="P10" s="52" t="s">
        <v>86</v>
      </c>
      <c r="Q10" s="52" t="s">
        <v>86</v>
      </c>
      <c r="R10" s="52" t="s">
        <v>86</v>
      </c>
      <c r="S10" s="56" t="s">
        <v>58</v>
      </c>
      <c r="T10" s="59">
        <v>160000</v>
      </c>
      <c r="U10" s="59">
        <v>0</v>
      </c>
      <c r="V10" s="60">
        <v>0</v>
      </c>
      <c r="W10" s="60">
        <v>0</v>
      </c>
      <c r="X10" s="59">
        <v>160000</v>
      </c>
      <c r="Y10" s="59">
        <v>0</v>
      </c>
      <c r="Z10" s="59"/>
      <c r="AA10" s="59"/>
      <c r="AB10" s="59"/>
      <c r="AC10" s="54">
        <v>0</v>
      </c>
      <c r="AD10" s="54">
        <v>0</v>
      </c>
      <c r="AE10" s="56"/>
      <c r="AF10" s="56"/>
      <c r="AG10" s="55">
        <v>0</v>
      </c>
      <c r="AH10" s="59">
        <v>0</v>
      </c>
      <c r="AI10" s="59">
        <v>0</v>
      </c>
      <c r="AJ10" s="57"/>
      <c r="AK10" s="58">
        <v>44593</v>
      </c>
      <c r="AL10" s="56">
        <v>2</v>
      </c>
      <c r="AM10" s="56">
        <v>1</v>
      </c>
      <c r="AN10" s="64">
        <v>20220228</v>
      </c>
      <c r="AO10" s="64">
        <v>20220208</v>
      </c>
      <c r="AP10" s="59">
        <v>160000</v>
      </c>
      <c r="AQ10" s="59">
        <v>0</v>
      </c>
    </row>
    <row r="11" spans="1:43" x14ac:dyDescent="0.25">
      <c r="A11" s="56">
        <v>31877041</v>
      </c>
      <c r="B11" s="57" t="s">
        <v>15</v>
      </c>
      <c r="C11" s="56" t="s">
        <v>16</v>
      </c>
      <c r="D11" s="57">
        <v>92</v>
      </c>
      <c r="E11" s="56" t="s">
        <v>73</v>
      </c>
      <c r="F11" s="57" t="s">
        <v>74</v>
      </c>
      <c r="G11" s="56" t="s">
        <v>16</v>
      </c>
      <c r="H11" s="56">
        <v>92</v>
      </c>
      <c r="I11" s="51">
        <v>0</v>
      </c>
      <c r="J11" s="58">
        <v>44621</v>
      </c>
      <c r="K11" s="59">
        <v>1032800</v>
      </c>
      <c r="L11" s="59">
        <v>928800</v>
      </c>
      <c r="M11" s="57" t="s">
        <v>57</v>
      </c>
      <c r="N11" s="57" t="s">
        <v>88</v>
      </c>
      <c r="O11" s="57"/>
      <c r="P11" s="52" t="s">
        <v>86</v>
      </c>
      <c r="Q11" s="52" t="s">
        <v>86</v>
      </c>
      <c r="R11" s="52" t="s">
        <v>86</v>
      </c>
      <c r="S11" s="56" t="s">
        <v>58</v>
      </c>
      <c r="T11" s="59">
        <v>1032800</v>
      </c>
      <c r="U11" s="59">
        <v>0</v>
      </c>
      <c r="V11" s="60">
        <v>0</v>
      </c>
      <c r="W11" s="60">
        <v>0</v>
      </c>
      <c r="X11" s="59">
        <v>1032800</v>
      </c>
      <c r="Y11" s="59">
        <v>0</v>
      </c>
      <c r="Z11" s="54"/>
      <c r="AA11" s="54"/>
      <c r="AB11" s="54"/>
      <c r="AC11" s="54">
        <v>0</v>
      </c>
      <c r="AD11" s="54">
        <v>0</v>
      </c>
      <c r="AE11" s="56"/>
      <c r="AF11" s="56"/>
      <c r="AG11" s="55">
        <v>0</v>
      </c>
      <c r="AH11" s="59">
        <v>0</v>
      </c>
      <c r="AI11" s="59">
        <v>0</v>
      </c>
      <c r="AJ11" s="57"/>
      <c r="AK11" s="58">
        <v>44621</v>
      </c>
      <c r="AL11" s="56">
        <v>2</v>
      </c>
      <c r="AM11" s="56">
        <v>1</v>
      </c>
      <c r="AN11" s="64">
        <v>20220330</v>
      </c>
      <c r="AO11" s="64">
        <v>20220309</v>
      </c>
      <c r="AP11" s="59">
        <v>1032800</v>
      </c>
      <c r="AQ11" s="59">
        <v>0</v>
      </c>
    </row>
    <row r="12" spans="1:43" x14ac:dyDescent="0.25">
      <c r="A12" s="56">
        <v>31877041</v>
      </c>
      <c r="B12" s="57" t="s">
        <v>15</v>
      </c>
      <c r="C12" s="56" t="s">
        <v>16</v>
      </c>
      <c r="D12" s="57">
        <v>93</v>
      </c>
      <c r="E12" s="56" t="s">
        <v>75</v>
      </c>
      <c r="F12" s="57" t="s">
        <v>76</v>
      </c>
      <c r="G12" s="56" t="s">
        <v>16</v>
      </c>
      <c r="H12" s="56">
        <v>93</v>
      </c>
      <c r="I12" s="51">
        <v>0</v>
      </c>
      <c r="J12" s="58">
        <v>44621</v>
      </c>
      <c r="K12" s="59">
        <v>236600</v>
      </c>
      <c r="L12" s="59">
        <v>212600</v>
      </c>
      <c r="M12" s="57" t="s">
        <v>57</v>
      </c>
      <c r="N12" s="57" t="s">
        <v>88</v>
      </c>
      <c r="O12" s="57"/>
      <c r="P12" s="52" t="s">
        <v>86</v>
      </c>
      <c r="Q12" s="52" t="s">
        <v>86</v>
      </c>
      <c r="R12" s="52" t="s">
        <v>86</v>
      </c>
      <c r="S12" s="56" t="s">
        <v>58</v>
      </c>
      <c r="T12" s="59">
        <v>236600</v>
      </c>
      <c r="U12" s="59">
        <v>0</v>
      </c>
      <c r="V12" s="60">
        <v>0</v>
      </c>
      <c r="W12" s="60">
        <v>0</v>
      </c>
      <c r="X12" s="59">
        <v>236600</v>
      </c>
      <c r="Y12" s="59">
        <v>0</v>
      </c>
      <c r="Z12" s="54"/>
      <c r="AA12" s="54"/>
      <c r="AB12" s="54"/>
      <c r="AC12" s="54">
        <v>0</v>
      </c>
      <c r="AD12" s="54">
        <v>0</v>
      </c>
      <c r="AE12" s="56"/>
      <c r="AF12" s="56"/>
      <c r="AG12" s="55">
        <v>0</v>
      </c>
      <c r="AH12" s="59">
        <v>0</v>
      </c>
      <c r="AI12" s="59">
        <v>0</v>
      </c>
      <c r="AJ12" s="57"/>
      <c r="AK12" s="58">
        <v>44621</v>
      </c>
      <c r="AL12" s="56">
        <v>2</v>
      </c>
      <c r="AM12" s="56">
        <v>1</v>
      </c>
      <c r="AN12" s="64">
        <v>20220330</v>
      </c>
      <c r="AO12" s="64">
        <v>20220309</v>
      </c>
      <c r="AP12" s="59">
        <v>236600</v>
      </c>
      <c r="AQ12" s="59">
        <v>0</v>
      </c>
    </row>
    <row r="13" spans="1:43" x14ac:dyDescent="0.25">
      <c r="A13" s="56">
        <v>31877041</v>
      </c>
      <c r="B13" s="57" t="s">
        <v>15</v>
      </c>
      <c r="C13" s="56" t="s">
        <v>16</v>
      </c>
      <c r="D13" s="57">
        <v>94</v>
      </c>
      <c r="E13" s="56" t="s">
        <v>77</v>
      </c>
      <c r="F13" s="57" t="s">
        <v>78</v>
      </c>
      <c r="G13" s="56" t="s">
        <v>16</v>
      </c>
      <c r="H13" s="56">
        <v>94</v>
      </c>
      <c r="I13" s="51">
        <v>0</v>
      </c>
      <c r="J13" s="58">
        <v>44621</v>
      </c>
      <c r="K13" s="59">
        <v>240000</v>
      </c>
      <c r="L13" s="59">
        <v>216000</v>
      </c>
      <c r="M13" s="57" t="s">
        <v>57</v>
      </c>
      <c r="N13" s="57" t="s">
        <v>88</v>
      </c>
      <c r="O13" s="74">
        <v>156350</v>
      </c>
      <c r="P13" s="52" t="s">
        <v>86</v>
      </c>
      <c r="Q13" s="52" t="s">
        <v>86</v>
      </c>
      <c r="R13" s="52" t="s">
        <v>86</v>
      </c>
      <c r="S13" s="56" t="s">
        <v>58</v>
      </c>
      <c r="T13" s="59">
        <v>240000</v>
      </c>
      <c r="U13" s="59">
        <v>0</v>
      </c>
      <c r="V13" s="60">
        <v>0</v>
      </c>
      <c r="W13" s="60">
        <v>0</v>
      </c>
      <c r="X13" s="59">
        <v>240000</v>
      </c>
      <c r="Y13" s="59">
        <v>0</v>
      </c>
      <c r="Z13" s="59"/>
      <c r="AA13" s="59"/>
      <c r="AB13" s="59"/>
      <c r="AC13" s="54">
        <v>0</v>
      </c>
      <c r="AD13" s="54">
        <v>0</v>
      </c>
      <c r="AE13" s="56"/>
      <c r="AF13" s="56"/>
      <c r="AG13" s="55">
        <v>0</v>
      </c>
      <c r="AH13" s="59">
        <v>0</v>
      </c>
      <c r="AI13" s="59">
        <v>0</v>
      </c>
      <c r="AJ13" s="57"/>
      <c r="AK13" s="58">
        <v>44621</v>
      </c>
      <c r="AL13" s="56">
        <v>2</v>
      </c>
      <c r="AM13" s="56">
        <v>1</v>
      </c>
      <c r="AN13" s="64">
        <v>20220330</v>
      </c>
      <c r="AO13" s="64">
        <v>20220309</v>
      </c>
      <c r="AP13" s="59">
        <v>240000</v>
      </c>
      <c r="AQ13" s="59">
        <v>0</v>
      </c>
    </row>
    <row r="14" spans="1:43" x14ac:dyDescent="0.25">
      <c r="A14" s="56">
        <v>31877041</v>
      </c>
      <c r="B14" s="57" t="s">
        <v>15</v>
      </c>
      <c r="C14" s="56" t="s">
        <v>16</v>
      </c>
      <c r="D14" s="57">
        <v>98</v>
      </c>
      <c r="E14" s="56" t="s">
        <v>79</v>
      </c>
      <c r="F14" s="57" t="s">
        <v>80</v>
      </c>
      <c r="G14" s="56" t="s">
        <v>16</v>
      </c>
      <c r="H14" s="56">
        <v>98</v>
      </c>
      <c r="I14" s="51">
        <v>0</v>
      </c>
      <c r="J14" s="58">
        <v>44657</v>
      </c>
      <c r="K14" s="59">
        <v>640000</v>
      </c>
      <c r="L14" s="59">
        <v>576000</v>
      </c>
      <c r="M14" s="57" t="s">
        <v>57</v>
      </c>
      <c r="N14" s="57" t="s">
        <v>88</v>
      </c>
      <c r="O14" s="57"/>
      <c r="P14" s="52" t="s">
        <v>86</v>
      </c>
      <c r="Q14" s="52" t="s">
        <v>86</v>
      </c>
      <c r="R14" s="52" t="s">
        <v>86</v>
      </c>
      <c r="S14" s="56" t="s">
        <v>58</v>
      </c>
      <c r="T14" s="59">
        <v>640000</v>
      </c>
      <c r="U14" s="59">
        <v>0</v>
      </c>
      <c r="V14" s="60">
        <v>0</v>
      </c>
      <c r="W14" s="60">
        <v>0</v>
      </c>
      <c r="X14" s="59">
        <v>640000</v>
      </c>
      <c r="Y14" s="59">
        <v>0</v>
      </c>
      <c r="Z14" s="54"/>
      <c r="AA14" s="54"/>
      <c r="AB14" s="54"/>
      <c r="AC14" s="54">
        <v>0</v>
      </c>
      <c r="AD14" s="54">
        <v>0</v>
      </c>
      <c r="AE14" s="56"/>
      <c r="AF14" s="56"/>
      <c r="AG14" s="55">
        <v>0</v>
      </c>
      <c r="AH14" s="59">
        <v>0</v>
      </c>
      <c r="AI14" s="59">
        <v>0</v>
      </c>
      <c r="AJ14" s="57"/>
      <c r="AK14" s="58">
        <v>44657</v>
      </c>
      <c r="AL14" s="56">
        <v>2</v>
      </c>
      <c r="AM14" s="56">
        <v>1</v>
      </c>
      <c r="AN14" s="64">
        <v>20220430</v>
      </c>
      <c r="AO14" s="64">
        <v>20220418</v>
      </c>
      <c r="AP14" s="59">
        <v>640000</v>
      </c>
      <c r="AQ14" s="59">
        <v>0</v>
      </c>
    </row>
    <row r="15" spans="1:43" x14ac:dyDescent="0.25">
      <c r="A15" s="56">
        <v>31877041</v>
      </c>
      <c r="B15" s="57" t="s">
        <v>15</v>
      </c>
      <c r="C15" s="56" t="s">
        <v>16</v>
      </c>
      <c r="D15" s="57">
        <v>99</v>
      </c>
      <c r="E15" s="56" t="s">
        <v>81</v>
      </c>
      <c r="F15" s="57" t="s">
        <v>82</v>
      </c>
      <c r="G15" s="56" t="s">
        <v>16</v>
      </c>
      <c r="H15" s="56">
        <v>99</v>
      </c>
      <c r="I15" s="51">
        <v>0</v>
      </c>
      <c r="J15" s="58">
        <v>44657</v>
      </c>
      <c r="K15" s="59">
        <v>80000</v>
      </c>
      <c r="L15" s="59">
        <v>72000</v>
      </c>
      <c r="M15" s="57" t="s">
        <v>57</v>
      </c>
      <c r="N15" s="57" t="s">
        <v>88</v>
      </c>
      <c r="O15" s="74">
        <v>72000</v>
      </c>
      <c r="P15" s="52" t="s">
        <v>86</v>
      </c>
      <c r="Q15" s="52" t="s">
        <v>86</v>
      </c>
      <c r="R15" s="52" t="s">
        <v>86</v>
      </c>
      <c r="S15" s="56" t="s">
        <v>58</v>
      </c>
      <c r="T15" s="59">
        <v>80000</v>
      </c>
      <c r="U15" s="59">
        <v>0</v>
      </c>
      <c r="V15" s="60">
        <v>0</v>
      </c>
      <c r="W15" s="60">
        <v>0</v>
      </c>
      <c r="X15" s="59">
        <v>80000</v>
      </c>
      <c r="Y15" s="59"/>
      <c r="Z15" s="59"/>
      <c r="AA15" s="59"/>
      <c r="AB15" s="59"/>
      <c r="AC15" s="54">
        <v>0</v>
      </c>
      <c r="AD15" s="54">
        <v>0</v>
      </c>
      <c r="AE15" s="56"/>
      <c r="AF15" s="56"/>
      <c r="AG15" s="55">
        <v>0</v>
      </c>
      <c r="AH15" s="59">
        <v>0</v>
      </c>
      <c r="AI15" s="59">
        <v>0</v>
      </c>
      <c r="AJ15" s="57"/>
      <c r="AK15" s="58">
        <v>44657</v>
      </c>
      <c r="AL15" s="56">
        <v>2</v>
      </c>
      <c r="AM15" s="56">
        <v>1</v>
      </c>
      <c r="AN15" s="64">
        <v>20220430</v>
      </c>
      <c r="AO15" s="64">
        <v>20220418</v>
      </c>
      <c r="AP15" s="59">
        <v>80000</v>
      </c>
      <c r="AQ15" s="59">
        <v>0</v>
      </c>
    </row>
    <row r="16" spans="1:43" x14ac:dyDescent="0.25">
      <c r="A16" s="56">
        <v>31877041</v>
      </c>
      <c r="B16" s="57" t="s">
        <v>15</v>
      </c>
      <c r="C16" s="56" t="s">
        <v>16</v>
      </c>
      <c r="D16" s="57">
        <v>100</v>
      </c>
      <c r="E16" s="56" t="s">
        <v>83</v>
      </c>
      <c r="F16" s="57" t="s">
        <v>84</v>
      </c>
      <c r="G16" s="56" t="s">
        <v>16</v>
      </c>
      <c r="H16" s="56">
        <v>100</v>
      </c>
      <c r="I16" s="51">
        <v>0</v>
      </c>
      <c r="J16" s="58">
        <v>44657</v>
      </c>
      <c r="K16" s="59">
        <v>160000</v>
      </c>
      <c r="L16" s="59">
        <v>144000</v>
      </c>
      <c r="M16" s="57" t="s">
        <v>57</v>
      </c>
      <c r="N16" s="57" t="s">
        <v>88</v>
      </c>
      <c r="O16" s="57"/>
      <c r="P16" s="52" t="s">
        <v>86</v>
      </c>
      <c r="Q16" s="52" t="s">
        <v>86</v>
      </c>
      <c r="R16" s="52" t="s">
        <v>86</v>
      </c>
      <c r="S16" s="56" t="s">
        <v>58</v>
      </c>
      <c r="T16" s="59">
        <v>160000</v>
      </c>
      <c r="U16" s="59">
        <v>0</v>
      </c>
      <c r="V16" s="60">
        <v>0</v>
      </c>
      <c r="W16" s="60">
        <v>0</v>
      </c>
      <c r="X16" s="59">
        <v>160000</v>
      </c>
      <c r="Y16" s="59">
        <v>0</v>
      </c>
      <c r="Z16" s="54"/>
      <c r="AA16" s="54"/>
      <c r="AB16" s="54"/>
      <c r="AC16" s="54">
        <v>0</v>
      </c>
      <c r="AD16" s="54">
        <v>0</v>
      </c>
      <c r="AE16" s="56"/>
      <c r="AF16" s="56"/>
      <c r="AG16" s="55">
        <v>0</v>
      </c>
      <c r="AH16" s="59">
        <v>0</v>
      </c>
      <c r="AI16" s="59">
        <v>0</v>
      </c>
      <c r="AJ16" s="57"/>
      <c r="AK16" s="58">
        <v>44657</v>
      </c>
      <c r="AL16" s="56">
        <v>2</v>
      </c>
      <c r="AM16" s="56">
        <v>1</v>
      </c>
      <c r="AN16" s="64">
        <v>20220430</v>
      </c>
      <c r="AO16" s="64">
        <v>20220418</v>
      </c>
      <c r="AP16" s="59">
        <v>160000</v>
      </c>
      <c r="AQ16" s="5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F23" sqref="F23"/>
    </sheetView>
  </sheetViews>
  <sheetFormatPr baseColWidth="10" defaultRowHeight="15" x14ac:dyDescent="0.25"/>
  <cols>
    <col min="1" max="1" width="47" bestFit="1" customWidth="1"/>
    <col min="2" max="2" width="13.85546875" bestFit="1" customWidth="1"/>
    <col min="3" max="3" width="12.5703125" bestFit="1" customWidth="1"/>
  </cols>
  <sheetData>
    <row r="3" spans="1:3" x14ac:dyDescent="0.25">
      <c r="A3" s="81" t="s">
        <v>91</v>
      </c>
      <c r="B3" s="78" t="s">
        <v>92</v>
      </c>
      <c r="C3" s="78" t="s">
        <v>93</v>
      </c>
    </row>
    <row r="4" spans="1:3" x14ac:dyDescent="0.25">
      <c r="A4" s="78" t="s">
        <v>89</v>
      </c>
      <c r="B4" s="79">
        <v>7</v>
      </c>
      <c r="C4" s="80">
        <v>302212</v>
      </c>
    </row>
    <row r="5" spans="1:3" x14ac:dyDescent="0.25">
      <c r="A5" s="78" t="s">
        <v>88</v>
      </c>
      <c r="B5" s="79">
        <v>7</v>
      </c>
      <c r="C5" s="80">
        <v>2293400</v>
      </c>
    </row>
    <row r="6" spans="1:3" x14ac:dyDescent="0.25">
      <c r="A6" s="82" t="s">
        <v>90</v>
      </c>
      <c r="B6" s="79">
        <v>14</v>
      </c>
      <c r="C6" s="80">
        <v>2595612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L14" sqref="L14"/>
    </sheetView>
  </sheetViews>
  <sheetFormatPr baseColWidth="10" defaultRowHeight="12.75" x14ac:dyDescent="0.2"/>
  <cols>
    <col min="1" max="1" width="4.42578125" style="83" customWidth="1"/>
    <col min="2" max="2" width="11.42578125" style="83"/>
    <col min="3" max="3" width="17.5703125" style="83" customWidth="1"/>
    <col min="4" max="4" width="11.5703125" style="83" customWidth="1"/>
    <col min="5" max="8" width="11.42578125" style="83"/>
    <col min="9" max="9" width="22.5703125" style="83" customWidth="1"/>
    <col min="10" max="10" width="14" style="83" customWidth="1"/>
    <col min="11" max="11" width="1.7109375" style="83" customWidth="1"/>
    <col min="12" max="222" width="11.42578125" style="83"/>
    <col min="223" max="223" width="4.42578125" style="83" customWidth="1"/>
    <col min="224" max="224" width="11.42578125" style="83"/>
    <col min="225" max="225" width="17.5703125" style="83" customWidth="1"/>
    <col min="226" max="226" width="11.5703125" style="83" customWidth="1"/>
    <col min="227" max="230" width="11.42578125" style="83"/>
    <col min="231" max="231" width="22.5703125" style="83" customWidth="1"/>
    <col min="232" max="232" width="14" style="83" customWidth="1"/>
    <col min="233" max="233" width="1.7109375" style="83" customWidth="1"/>
    <col min="234" max="478" width="11.42578125" style="83"/>
    <col min="479" max="479" width="4.42578125" style="83" customWidth="1"/>
    <col min="480" max="480" width="11.42578125" style="83"/>
    <col min="481" max="481" width="17.5703125" style="83" customWidth="1"/>
    <col min="482" max="482" width="11.5703125" style="83" customWidth="1"/>
    <col min="483" max="486" width="11.42578125" style="83"/>
    <col min="487" max="487" width="22.5703125" style="83" customWidth="1"/>
    <col min="488" max="488" width="14" style="83" customWidth="1"/>
    <col min="489" max="489" width="1.7109375" style="83" customWidth="1"/>
    <col min="490" max="734" width="11.42578125" style="83"/>
    <col min="735" max="735" width="4.42578125" style="83" customWidth="1"/>
    <col min="736" max="736" width="11.42578125" style="83"/>
    <col min="737" max="737" width="17.5703125" style="83" customWidth="1"/>
    <col min="738" max="738" width="11.5703125" style="83" customWidth="1"/>
    <col min="739" max="742" width="11.42578125" style="83"/>
    <col min="743" max="743" width="22.5703125" style="83" customWidth="1"/>
    <col min="744" max="744" width="14" style="83" customWidth="1"/>
    <col min="745" max="745" width="1.7109375" style="83" customWidth="1"/>
    <col min="746" max="990" width="11.42578125" style="83"/>
    <col min="991" max="991" width="4.42578125" style="83" customWidth="1"/>
    <col min="992" max="992" width="11.42578125" style="83"/>
    <col min="993" max="993" width="17.5703125" style="83" customWidth="1"/>
    <col min="994" max="994" width="11.5703125" style="83" customWidth="1"/>
    <col min="995" max="998" width="11.42578125" style="83"/>
    <col min="999" max="999" width="22.5703125" style="83" customWidth="1"/>
    <col min="1000" max="1000" width="14" style="83" customWidth="1"/>
    <col min="1001" max="1001" width="1.7109375" style="83" customWidth="1"/>
    <col min="1002" max="1246" width="11.42578125" style="83"/>
    <col min="1247" max="1247" width="4.42578125" style="83" customWidth="1"/>
    <col min="1248" max="1248" width="11.42578125" style="83"/>
    <col min="1249" max="1249" width="17.5703125" style="83" customWidth="1"/>
    <col min="1250" max="1250" width="11.5703125" style="83" customWidth="1"/>
    <col min="1251" max="1254" width="11.42578125" style="83"/>
    <col min="1255" max="1255" width="22.5703125" style="83" customWidth="1"/>
    <col min="1256" max="1256" width="14" style="83" customWidth="1"/>
    <col min="1257" max="1257" width="1.7109375" style="83" customWidth="1"/>
    <col min="1258" max="1502" width="11.42578125" style="83"/>
    <col min="1503" max="1503" width="4.42578125" style="83" customWidth="1"/>
    <col min="1504" max="1504" width="11.42578125" style="83"/>
    <col min="1505" max="1505" width="17.5703125" style="83" customWidth="1"/>
    <col min="1506" max="1506" width="11.5703125" style="83" customWidth="1"/>
    <col min="1507" max="1510" width="11.42578125" style="83"/>
    <col min="1511" max="1511" width="22.5703125" style="83" customWidth="1"/>
    <col min="1512" max="1512" width="14" style="83" customWidth="1"/>
    <col min="1513" max="1513" width="1.7109375" style="83" customWidth="1"/>
    <col min="1514" max="1758" width="11.42578125" style="83"/>
    <col min="1759" max="1759" width="4.42578125" style="83" customWidth="1"/>
    <col min="1760" max="1760" width="11.42578125" style="83"/>
    <col min="1761" max="1761" width="17.5703125" style="83" customWidth="1"/>
    <col min="1762" max="1762" width="11.5703125" style="83" customWidth="1"/>
    <col min="1763" max="1766" width="11.42578125" style="83"/>
    <col min="1767" max="1767" width="22.5703125" style="83" customWidth="1"/>
    <col min="1768" max="1768" width="14" style="83" customWidth="1"/>
    <col min="1769" max="1769" width="1.7109375" style="83" customWidth="1"/>
    <col min="1770" max="2014" width="11.42578125" style="83"/>
    <col min="2015" max="2015" width="4.42578125" style="83" customWidth="1"/>
    <col min="2016" max="2016" width="11.42578125" style="83"/>
    <col min="2017" max="2017" width="17.5703125" style="83" customWidth="1"/>
    <col min="2018" max="2018" width="11.5703125" style="83" customWidth="1"/>
    <col min="2019" max="2022" width="11.42578125" style="83"/>
    <col min="2023" max="2023" width="22.5703125" style="83" customWidth="1"/>
    <col min="2024" max="2024" width="14" style="83" customWidth="1"/>
    <col min="2025" max="2025" width="1.7109375" style="83" customWidth="1"/>
    <col min="2026" max="2270" width="11.42578125" style="83"/>
    <col min="2271" max="2271" width="4.42578125" style="83" customWidth="1"/>
    <col min="2272" max="2272" width="11.42578125" style="83"/>
    <col min="2273" max="2273" width="17.5703125" style="83" customWidth="1"/>
    <col min="2274" max="2274" width="11.5703125" style="83" customWidth="1"/>
    <col min="2275" max="2278" width="11.42578125" style="83"/>
    <col min="2279" max="2279" width="22.5703125" style="83" customWidth="1"/>
    <col min="2280" max="2280" width="14" style="83" customWidth="1"/>
    <col min="2281" max="2281" width="1.7109375" style="83" customWidth="1"/>
    <col min="2282" max="2526" width="11.42578125" style="83"/>
    <col min="2527" max="2527" width="4.42578125" style="83" customWidth="1"/>
    <col min="2528" max="2528" width="11.42578125" style="83"/>
    <col min="2529" max="2529" width="17.5703125" style="83" customWidth="1"/>
    <col min="2530" max="2530" width="11.5703125" style="83" customWidth="1"/>
    <col min="2531" max="2534" width="11.42578125" style="83"/>
    <col min="2535" max="2535" width="22.5703125" style="83" customWidth="1"/>
    <col min="2536" max="2536" width="14" style="83" customWidth="1"/>
    <col min="2537" max="2537" width="1.7109375" style="83" customWidth="1"/>
    <col min="2538" max="2782" width="11.42578125" style="83"/>
    <col min="2783" max="2783" width="4.42578125" style="83" customWidth="1"/>
    <col min="2784" max="2784" width="11.42578125" style="83"/>
    <col min="2785" max="2785" width="17.5703125" style="83" customWidth="1"/>
    <col min="2786" max="2786" width="11.5703125" style="83" customWidth="1"/>
    <col min="2787" max="2790" width="11.42578125" style="83"/>
    <col min="2791" max="2791" width="22.5703125" style="83" customWidth="1"/>
    <col min="2792" max="2792" width="14" style="83" customWidth="1"/>
    <col min="2793" max="2793" width="1.7109375" style="83" customWidth="1"/>
    <col min="2794" max="3038" width="11.42578125" style="83"/>
    <col min="3039" max="3039" width="4.42578125" style="83" customWidth="1"/>
    <col min="3040" max="3040" width="11.42578125" style="83"/>
    <col min="3041" max="3041" width="17.5703125" style="83" customWidth="1"/>
    <col min="3042" max="3042" width="11.5703125" style="83" customWidth="1"/>
    <col min="3043" max="3046" width="11.42578125" style="83"/>
    <col min="3047" max="3047" width="22.5703125" style="83" customWidth="1"/>
    <col min="3048" max="3048" width="14" style="83" customWidth="1"/>
    <col min="3049" max="3049" width="1.7109375" style="83" customWidth="1"/>
    <col min="3050" max="3294" width="11.42578125" style="83"/>
    <col min="3295" max="3295" width="4.42578125" style="83" customWidth="1"/>
    <col min="3296" max="3296" width="11.42578125" style="83"/>
    <col min="3297" max="3297" width="17.5703125" style="83" customWidth="1"/>
    <col min="3298" max="3298" width="11.5703125" style="83" customWidth="1"/>
    <col min="3299" max="3302" width="11.42578125" style="83"/>
    <col min="3303" max="3303" width="22.5703125" style="83" customWidth="1"/>
    <col min="3304" max="3304" width="14" style="83" customWidth="1"/>
    <col min="3305" max="3305" width="1.7109375" style="83" customWidth="1"/>
    <col min="3306" max="3550" width="11.42578125" style="83"/>
    <col min="3551" max="3551" width="4.42578125" style="83" customWidth="1"/>
    <col min="3552" max="3552" width="11.42578125" style="83"/>
    <col min="3553" max="3553" width="17.5703125" style="83" customWidth="1"/>
    <col min="3554" max="3554" width="11.5703125" style="83" customWidth="1"/>
    <col min="3555" max="3558" width="11.42578125" style="83"/>
    <col min="3559" max="3559" width="22.5703125" style="83" customWidth="1"/>
    <col min="3560" max="3560" width="14" style="83" customWidth="1"/>
    <col min="3561" max="3561" width="1.7109375" style="83" customWidth="1"/>
    <col min="3562" max="3806" width="11.42578125" style="83"/>
    <col min="3807" max="3807" width="4.42578125" style="83" customWidth="1"/>
    <col min="3808" max="3808" width="11.42578125" style="83"/>
    <col min="3809" max="3809" width="17.5703125" style="83" customWidth="1"/>
    <col min="3810" max="3810" width="11.5703125" style="83" customWidth="1"/>
    <col min="3811" max="3814" width="11.42578125" style="83"/>
    <col min="3815" max="3815" width="22.5703125" style="83" customWidth="1"/>
    <col min="3816" max="3816" width="14" style="83" customWidth="1"/>
    <col min="3817" max="3817" width="1.7109375" style="83" customWidth="1"/>
    <col min="3818" max="4062" width="11.42578125" style="83"/>
    <col min="4063" max="4063" width="4.42578125" style="83" customWidth="1"/>
    <col min="4064" max="4064" width="11.42578125" style="83"/>
    <col min="4065" max="4065" width="17.5703125" style="83" customWidth="1"/>
    <col min="4066" max="4066" width="11.5703125" style="83" customWidth="1"/>
    <col min="4067" max="4070" width="11.42578125" style="83"/>
    <col min="4071" max="4071" width="22.5703125" style="83" customWidth="1"/>
    <col min="4072" max="4072" width="14" style="83" customWidth="1"/>
    <col min="4073" max="4073" width="1.7109375" style="83" customWidth="1"/>
    <col min="4074" max="4318" width="11.42578125" style="83"/>
    <col min="4319" max="4319" width="4.42578125" style="83" customWidth="1"/>
    <col min="4320" max="4320" width="11.42578125" style="83"/>
    <col min="4321" max="4321" width="17.5703125" style="83" customWidth="1"/>
    <col min="4322" max="4322" width="11.5703125" style="83" customWidth="1"/>
    <col min="4323" max="4326" width="11.42578125" style="83"/>
    <col min="4327" max="4327" width="22.5703125" style="83" customWidth="1"/>
    <col min="4328" max="4328" width="14" style="83" customWidth="1"/>
    <col min="4329" max="4329" width="1.7109375" style="83" customWidth="1"/>
    <col min="4330" max="4574" width="11.42578125" style="83"/>
    <col min="4575" max="4575" width="4.42578125" style="83" customWidth="1"/>
    <col min="4576" max="4576" width="11.42578125" style="83"/>
    <col min="4577" max="4577" width="17.5703125" style="83" customWidth="1"/>
    <col min="4578" max="4578" width="11.5703125" style="83" customWidth="1"/>
    <col min="4579" max="4582" width="11.42578125" style="83"/>
    <col min="4583" max="4583" width="22.5703125" style="83" customWidth="1"/>
    <col min="4584" max="4584" width="14" style="83" customWidth="1"/>
    <col min="4585" max="4585" width="1.7109375" style="83" customWidth="1"/>
    <col min="4586" max="4830" width="11.42578125" style="83"/>
    <col min="4831" max="4831" width="4.42578125" style="83" customWidth="1"/>
    <col min="4832" max="4832" width="11.42578125" style="83"/>
    <col min="4833" max="4833" width="17.5703125" style="83" customWidth="1"/>
    <col min="4834" max="4834" width="11.5703125" style="83" customWidth="1"/>
    <col min="4835" max="4838" width="11.42578125" style="83"/>
    <col min="4839" max="4839" width="22.5703125" style="83" customWidth="1"/>
    <col min="4840" max="4840" width="14" style="83" customWidth="1"/>
    <col min="4841" max="4841" width="1.7109375" style="83" customWidth="1"/>
    <col min="4842" max="5086" width="11.42578125" style="83"/>
    <col min="5087" max="5087" width="4.42578125" style="83" customWidth="1"/>
    <col min="5088" max="5088" width="11.42578125" style="83"/>
    <col min="5089" max="5089" width="17.5703125" style="83" customWidth="1"/>
    <col min="5090" max="5090" width="11.5703125" style="83" customWidth="1"/>
    <col min="5091" max="5094" width="11.42578125" style="83"/>
    <col min="5095" max="5095" width="22.5703125" style="83" customWidth="1"/>
    <col min="5096" max="5096" width="14" style="83" customWidth="1"/>
    <col min="5097" max="5097" width="1.7109375" style="83" customWidth="1"/>
    <col min="5098" max="5342" width="11.42578125" style="83"/>
    <col min="5343" max="5343" width="4.42578125" style="83" customWidth="1"/>
    <col min="5344" max="5344" width="11.42578125" style="83"/>
    <col min="5345" max="5345" width="17.5703125" style="83" customWidth="1"/>
    <col min="5346" max="5346" width="11.5703125" style="83" customWidth="1"/>
    <col min="5347" max="5350" width="11.42578125" style="83"/>
    <col min="5351" max="5351" width="22.5703125" style="83" customWidth="1"/>
    <col min="5352" max="5352" width="14" style="83" customWidth="1"/>
    <col min="5353" max="5353" width="1.7109375" style="83" customWidth="1"/>
    <col min="5354" max="5598" width="11.42578125" style="83"/>
    <col min="5599" max="5599" width="4.42578125" style="83" customWidth="1"/>
    <col min="5600" max="5600" width="11.42578125" style="83"/>
    <col min="5601" max="5601" width="17.5703125" style="83" customWidth="1"/>
    <col min="5602" max="5602" width="11.5703125" style="83" customWidth="1"/>
    <col min="5603" max="5606" width="11.42578125" style="83"/>
    <col min="5607" max="5607" width="22.5703125" style="83" customWidth="1"/>
    <col min="5608" max="5608" width="14" style="83" customWidth="1"/>
    <col min="5609" max="5609" width="1.7109375" style="83" customWidth="1"/>
    <col min="5610" max="5854" width="11.42578125" style="83"/>
    <col min="5855" max="5855" width="4.42578125" style="83" customWidth="1"/>
    <col min="5856" max="5856" width="11.42578125" style="83"/>
    <col min="5857" max="5857" width="17.5703125" style="83" customWidth="1"/>
    <col min="5858" max="5858" width="11.5703125" style="83" customWidth="1"/>
    <col min="5859" max="5862" width="11.42578125" style="83"/>
    <col min="5863" max="5863" width="22.5703125" style="83" customWidth="1"/>
    <col min="5864" max="5864" width="14" style="83" customWidth="1"/>
    <col min="5865" max="5865" width="1.7109375" style="83" customWidth="1"/>
    <col min="5866" max="6110" width="11.42578125" style="83"/>
    <col min="6111" max="6111" width="4.42578125" style="83" customWidth="1"/>
    <col min="6112" max="6112" width="11.42578125" style="83"/>
    <col min="6113" max="6113" width="17.5703125" style="83" customWidth="1"/>
    <col min="6114" max="6114" width="11.5703125" style="83" customWidth="1"/>
    <col min="6115" max="6118" width="11.42578125" style="83"/>
    <col min="6119" max="6119" width="22.5703125" style="83" customWidth="1"/>
    <col min="6120" max="6120" width="14" style="83" customWidth="1"/>
    <col min="6121" max="6121" width="1.7109375" style="83" customWidth="1"/>
    <col min="6122" max="6366" width="11.42578125" style="83"/>
    <col min="6367" max="6367" width="4.42578125" style="83" customWidth="1"/>
    <col min="6368" max="6368" width="11.42578125" style="83"/>
    <col min="6369" max="6369" width="17.5703125" style="83" customWidth="1"/>
    <col min="6370" max="6370" width="11.5703125" style="83" customWidth="1"/>
    <col min="6371" max="6374" width="11.42578125" style="83"/>
    <col min="6375" max="6375" width="22.5703125" style="83" customWidth="1"/>
    <col min="6376" max="6376" width="14" style="83" customWidth="1"/>
    <col min="6377" max="6377" width="1.7109375" style="83" customWidth="1"/>
    <col min="6378" max="6622" width="11.42578125" style="83"/>
    <col min="6623" max="6623" width="4.42578125" style="83" customWidth="1"/>
    <col min="6624" max="6624" width="11.42578125" style="83"/>
    <col min="6625" max="6625" width="17.5703125" style="83" customWidth="1"/>
    <col min="6626" max="6626" width="11.5703125" style="83" customWidth="1"/>
    <col min="6627" max="6630" width="11.42578125" style="83"/>
    <col min="6631" max="6631" width="22.5703125" style="83" customWidth="1"/>
    <col min="6632" max="6632" width="14" style="83" customWidth="1"/>
    <col min="6633" max="6633" width="1.7109375" style="83" customWidth="1"/>
    <col min="6634" max="6878" width="11.42578125" style="83"/>
    <col min="6879" max="6879" width="4.42578125" style="83" customWidth="1"/>
    <col min="6880" max="6880" width="11.42578125" style="83"/>
    <col min="6881" max="6881" width="17.5703125" style="83" customWidth="1"/>
    <col min="6882" max="6882" width="11.5703125" style="83" customWidth="1"/>
    <col min="6883" max="6886" width="11.42578125" style="83"/>
    <col min="6887" max="6887" width="22.5703125" style="83" customWidth="1"/>
    <col min="6888" max="6888" width="14" style="83" customWidth="1"/>
    <col min="6889" max="6889" width="1.7109375" style="83" customWidth="1"/>
    <col min="6890" max="7134" width="11.42578125" style="83"/>
    <col min="7135" max="7135" width="4.42578125" style="83" customWidth="1"/>
    <col min="7136" max="7136" width="11.42578125" style="83"/>
    <col min="7137" max="7137" width="17.5703125" style="83" customWidth="1"/>
    <col min="7138" max="7138" width="11.5703125" style="83" customWidth="1"/>
    <col min="7139" max="7142" width="11.42578125" style="83"/>
    <col min="7143" max="7143" width="22.5703125" style="83" customWidth="1"/>
    <col min="7144" max="7144" width="14" style="83" customWidth="1"/>
    <col min="7145" max="7145" width="1.7109375" style="83" customWidth="1"/>
    <col min="7146" max="7390" width="11.42578125" style="83"/>
    <col min="7391" max="7391" width="4.42578125" style="83" customWidth="1"/>
    <col min="7392" max="7392" width="11.42578125" style="83"/>
    <col min="7393" max="7393" width="17.5703125" style="83" customWidth="1"/>
    <col min="7394" max="7394" width="11.5703125" style="83" customWidth="1"/>
    <col min="7395" max="7398" width="11.42578125" style="83"/>
    <col min="7399" max="7399" width="22.5703125" style="83" customWidth="1"/>
    <col min="7400" max="7400" width="14" style="83" customWidth="1"/>
    <col min="7401" max="7401" width="1.7109375" style="83" customWidth="1"/>
    <col min="7402" max="7646" width="11.42578125" style="83"/>
    <col min="7647" max="7647" width="4.42578125" style="83" customWidth="1"/>
    <col min="7648" max="7648" width="11.42578125" style="83"/>
    <col min="7649" max="7649" width="17.5703125" style="83" customWidth="1"/>
    <col min="7650" max="7650" width="11.5703125" style="83" customWidth="1"/>
    <col min="7651" max="7654" width="11.42578125" style="83"/>
    <col min="7655" max="7655" width="22.5703125" style="83" customWidth="1"/>
    <col min="7656" max="7656" width="14" style="83" customWidth="1"/>
    <col min="7657" max="7657" width="1.7109375" style="83" customWidth="1"/>
    <col min="7658" max="7902" width="11.42578125" style="83"/>
    <col min="7903" max="7903" width="4.42578125" style="83" customWidth="1"/>
    <col min="7904" max="7904" width="11.42578125" style="83"/>
    <col min="7905" max="7905" width="17.5703125" style="83" customWidth="1"/>
    <col min="7906" max="7906" width="11.5703125" style="83" customWidth="1"/>
    <col min="7907" max="7910" width="11.42578125" style="83"/>
    <col min="7911" max="7911" width="22.5703125" style="83" customWidth="1"/>
    <col min="7912" max="7912" width="14" style="83" customWidth="1"/>
    <col min="7913" max="7913" width="1.7109375" style="83" customWidth="1"/>
    <col min="7914" max="8158" width="11.42578125" style="83"/>
    <col min="8159" max="8159" width="4.42578125" style="83" customWidth="1"/>
    <col min="8160" max="8160" width="11.42578125" style="83"/>
    <col min="8161" max="8161" width="17.5703125" style="83" customWidth="1"/>
    <col min="8162" max="8162" width="11.5703125" style="83" customWidth="1"/>
    <col min="8163" max="8166" width="11.42578125" style="83"/>
    <col min="8167" max="8167" width="22.5703125" style="83" customWidth="1"/>
    <col min="8168" max="8168" width="14" style="83" customWidth="1"/>
    <col min="8169" max="8169" width="1.7109375" style="83" customWidth="1"/>
    <col min="8170" max="8414" width="11.42578125" style="83"/>
    <col min="8415" max="8415" width="4.42578125" style="83" customWidth="1"/>
    <col min="8416" max="8416" width="11.42578125" style="83"/>
    <col min="8417" max="8417" width="17.5703125" style="83" customWidth="1"/>
    <col min="8418" max="8418" width="11.5703125" style="83" customWidth="1"/>
    <col min="8419" max="8422" width="11.42578125" style="83"/>
    <col min="8423" max="8423" width="22.5703125" style="83" customWidth="1"/>
    <col min="8424" max="8424" width="14" style="83" customWidth="1"/>
    <col min="8425" max="8425" width="1.7109375" style="83" customWidth="1"/>
    <col min="8426" max="8670" width="11.42578125" style="83"/>
    <col min="8671" max="8671" width="4.42578125" style="83" customWidth="1"/>
    <col min="8672" max="8672" width="11.42578125" style="83"/>
    <col min="8673" max="8673" width="17.5703125" style="83" customWidth="1"/>
    <col min="8674" max="8674" width="11.5703125" style="83" customWidth="1"/>
    <col min="8675" max="8678" width="11.42578125" style="83"/>
    <col min="8679" max="8679" width="22.5703125" style="83" customWidth="1"/>
    <col min="8680" max="8680" width="14" style="83" customWidth="1"/>
    <col min="8681" max="8681" width="1.7109375" style="83" customWidth="1"/>
    <col min="8682" max="8926" width="11.42578125" style="83"/>
    <col min="8927" max="8927" width="4.42578125" style="83" customWidth="1"/>
    <col min="8928" max="8928" width="11.42578125" style="83"/>
    <col min="8929" max="8929" width="17.5703125" style="83" customWidth="1"/>
    <col min="8930" max="8930" width="11.5703125" style="83" customWidth="1"/>
    <col min="8931" max="8934" width="11.42578125" style="83"/>
    <col min="8935" max="8935" width="22.5703125" style="83" customWidth="1"/>
    <col min="8936" max="8936" width="14" style="83" customWidth="1"/>
    <col min="8937" max="8937" width="1.7109375" style="83" customWidth="1"/>
    <col min="8938" max="9182" width="11.42578125" style="83"/>
    <col min="9183" max="9183" width="4.42578125" style="83" customWidth="1"/>
    <col min="9184" max="9184" width="11.42578125" style="83"/>
    <col min="9185" max="9185" width="17.5703125" style="83" customWidth="1"/>
    <col min="9186" max="9186" width="11.5703125" style="83" customWidth="1"/>
    <col min="9187" max="9190" width="11.42578125" style="83"/>
    <col min="9191" max="9191" width="22.5703125" style="83" customWidth="1"/>
    <col min="9192" max="9192" width="14" style="83" customWidth="1"/>
    <col min="9193" max="9193" width="1.7109375" style="83" customWidth="1"/>
    <col min="9194" max="9438" width="11.42578125" style="83"/>
    <col min="9439" max="9439" width="4.42578125" style="83" customWidth="1"/>
    <col min="9440" max="9440" width="11.42578125" style="83"/>
    <col min="9441" max="9441" width="17.5703125" style="83" customWidth="1"/>
    <col min="9442" max="9442" width="11.5703125" style="83" customWidth="1"/>
    <col min="9443" max="9446" width="11.42578125" style="83"/>
    <col min="9447" max="9447" width="22.5703125" style="83" customWidth="1"/>
    <col min="9448" max="9448" width="14" style="83" customWidth="1"/>
    <col min="9449" max="9449" width="1.7109375" style="83" customWidth="1"/>
    <col min="9450" max="9694" width="11.42578125" style="83"/>
    <col min="9695" max="9695" width="4.42578125" style="83" customWidth="1"/>
    <col min="9696" max="9696" width="11.42578125" style="83"/>
    <col min="9697" max="9697" width="17.5703125" style="83" customWidth="1"/>
    <col min="9698" max="9698" width="11.5703125" style="83" customWidth="1"/>
    <col min="9699" max="9702" width="11.42578125" style="83"/>
    <col min="9703" max="9703" width="22.5703125" style="83" customWidth="1"/>
    <col min="9704" max="9704" width="14" style="83" customWidth="1"/>
    <col min="9705" max="9705" width="1.7109375" style="83" customWidth="1"/>
    <col min="9706" max="9950" width="11.42578125" style="83"/>
    <col min="9951" max="9951" width="4.42578125" style="83" customWidth="1"/>
    <col min="9952" max="9952" width="11.42578125" style="83"/>
    <col min="9953" max="9953" width="17.5703125" style="83" customWidth="1"/>
    <col min="9954" max="9954" width="11.5703125" style="83" customWidth="1"/>
    <col min="9955" max="9958" width="11.42578125" style="83"/>
    <col min="9959" max="9959" width="22.5703125" style="83" customWidth="1"/>
    <col min="9960" max="9960" width="14" style="83" customWidth="1"/>
    <col min="9961" max="9961" width="1.7109375" style="83" customWidth="1"/>
    <col min="9962" max="10206" width="11.42578125" style="83"/>
    <col min="10207" max="10207" width="4.42578125" style="83" customWidth="1"/>
    <col min="10208" max="10208" width="11.42578125" style="83"/>
    <col min="10209" max="10209" width="17.5703125" style="83" customWidth="1"/>
    <col min="10210" max="10210" width="11.5703125" style="83" customWidth="1"/>
    <col min="10211" max="10214" width="11.42578125" style="83"/>
    <col min="10215" max="10215" width="22.5703125" style="83" customWidth="1"/>
    <col min="10216" max="10216" width="14" style="83" customWidth="1"/>
    <col min="10217" max="10217" width="1.7109375" style="83" customWidth="1"/>
    <col min="10218" max="10462" width="11.42578125" style="83"/>
    <col min="10463" max="10463" width="4.42578125" style="83" customWidth="1"/>
    <col min="10464" max="10464" width="11.42578125" style="83"/>
    <col min="10465" max="10465" width="17.5703125" style="83" customWidth="1"/>
    <col min="10466" max="10466" width="11.5703125" style="83" customWidth="1"/>
    <col min="10467" max="10470" width="11.42578125" style="83"/>
    <col min="10471" max="10471" width="22.5703125" style="83" customWidth="1"/>
    <col min="10472" max="10472" width="14" style="83" customWidth="1"/>
    <col min="10473" max="10473" width="1.7109375" style="83" customWidth="1"/>
    <col min="10474" max="10718" width="11.42578125" style="83"/>
    <col min="10719" max="10719" width="4.42578125" style="83" customWidth="1"/>
    <col min="10720" max="10720" width="11.42578125" style="83"/>
    <col min="10721" max="10721" width="17.5703125" style="83" customWidth="1"/>
    <col min="10722" max="10722" width="11.5703125" style="83" customWidth="1"/>
    <col min="10723" max="10726" width="11.42578125" style="83"/>
    <col min="10727" max="10727" width="22.5703125" style="83" customWidth="1"/>
    <col min="10728" max="10728" width="14" style="83" customWidth="1"/>
    <col min="10729" max="10729" width="1.7109375" style="83" customWidth="1"/>
    <col min="10730" max="10974" width="11.42578125" style="83"/>
    <col min="10975" max="10975" width="4.42578125" style="83" customWidth="1"/>
    <col min="10976" max="10976" width="11.42578125" style="83"/>
    <col min="10977" max="10977" width="17.5703125" style="83" customWidth="1"/>
    <col min="10978" max="10978" width="11.5703125" style="83" customWidth="1"/>
    <col min="10979" max="10982" width="11.42578125" style="83"/>
    <col min="10983" max="10983" width="22.5703125" style="83" customWidth="1"/>
    <col min="10984" max="10984" width="14" style="83" customWidth="1"/>
    <col min="10985" max="10985" width="1.7109375" style="83" customWidth="1"/>
    <col min="10986" max="11230" width="11.42578125" style="83"/>
    <col min="11231" max="11231" width="4.42578125" style="83" customWidth="1"/>
    <col min="11232" max="11232" width="11.42578125" style="83"/>
    <col min="11233" max="11233" width="17.5703125" style="83" customWidth="1"/>
    <col min="11234" max="11234" width="11.5703125" style="83" customWidth="1"/>
    <col min="11235" max="11238" width="11.42578125" style="83"/>
    <col min="11239" max="11239" width="22.5703125" style="83" customWidth="1"/>
    <col min="11240" max="11240" width="14" style="83" customWidth="1"/>
    <col min="11241" max="11241" width="1.7109375" style="83" customWidth="1"/>
    <col min="11242" max="11486" width="11.42578125" style="83"/>
    <col min="11487" max="11487" width="4.42578125" style="83" customWidth="1"/>
    <col min="11488" max="11488" width="11.42578125" style="83"/>
    <col min="11489" max="11489" width="17.5703125" style="83" customWidth="1"/>
    <col min="11490" max="11490" width="11.5703125" style="83" customWidth="1"/>
    <col min="11491" max="11494" width="11.42578125" style="83"/>
    <col min="11495" max="11495" width="22.5703125" style="83" customWidth="1"/>
    <col min="11496" max="11496" width="14" style="83" customWidth="1"/>
    <col min="11497" max="11497" width="1.7109375" style="83" customWidth="1"/>
    <col min="11498" max="11742" width="11.42578125" style="83"/>
    <col min="11743" max="11743" width="4.42578125" style="83" customWidth="1"/>
    <col min="11744" max="11744" width="11.42578125" style="83"/>
    <col min="11745" max="11745" width="17.5703125" style="83" customWidth="1"/>
    <col min="11746" max="11746" width="11.5703125" style="83" customWidth="1"/>
    <col min="11747" max="11750" width="11.42578125" style="83"/>
    <col min="11751" max="11751" width="22.5703125" style="83" customWidth="1"/>
    <col min="11752" max="11752" width="14" style="83" customWidth="1"/>
    <col min="11753" max="11753" width="1.7109375" style="83" customWidth="1"/>
    <col min="11754" max="11998" width="11.42578125" style="83"/>
    <col min="11999" max="11999" width="4.42578125" style="83" customWidth="1"/>
    <col min="12000" max="12000" width="11.42578125" style="83"/>
    <col min="12001" max="12001" width="17.5703125" style="83" customWidth="1"/>
    <col min="12002" max="12002" width="11.5703125" style="83" customWidth="1"/>
    <col min="12003" max="12006" width="11.42578125" style="83"/>
    <col min="12007" max="12007" width="22.5703125" style="83" customWidth="1"/>
    <col min="12008" max="12008" width="14" style="83" customWidth="1"/>
    <col min="12009" max="12009" width="1.7109375" style="83" customWidth="1"/>
    <col min="12010" max="12254" width="11.42578125" style="83"/>
    <col min="12255" max="12255" width="4.42578125" style="83" customWidth="1"/>
    <col min="12256" max="12256" width="11.42578125" style="83"/>
    <col min="12257" max="12257" width="17.5703125" style="83" customWidth="1"/>
    <col min="12258" max="12258" width="11.5703125" style="83" customWidth="1"/>
    <col min="12259" max="12262" width="11.42578125" style="83"/>
    <col min="12263" max="12263" width="22.5703125" style="83" customWidth="1"/>
    <col min="12264" max="12264" width="14" style="83" customWidth="1"/>
    <col min="12265" max="12265" width="1.7109375" style="83" customWidth="1"/>
    <col min="12266" max="12510" width="11.42578125" style="83"/>
    <col min="12511" max="12511" width="4.42578125" style="83" customWidth="1"/>
    <col min="12512" max="12512" width="11.42578125" style="83"/>
    <col min="12513" max="12513" width="17.5703125" style="83" customWidth="1"/>
    <col min="12514" max="12514" width="11.5703125" style="83" customWidth="1"/>
    <col min="12515" max="12518" width="11.42578125" style="83"/>
    <col min="12519" max="12519" width="22.5703125" style="83" customWidth="1"/>
    <col min="12520" max="12520" width="14" style="83" customWidth="1"/>
    <col min="12521" max="12521" width="1.7109375" style="83" customWidth="1"/>
    <col min="12522" max="12766" width="11.42578125" style="83"/>
    <col min="12767" max="12767" width="4.42578125" style="83" customWidth="1"/>
    <col min="12768" max="12768" width="11.42578125" style="83"/>
    <col min="12769" max="12769" width="17.5703125" style="83" customWidth="1"/>
    <col min="12770" max="12770" width="11.5703125" style="83" customWidth="1"/>
    <col min="12771" max="12774" width="11.42578125" style="83"/>
    <col min="12775" max="12775" width="22.5703125" style="83" customWidth="1"/>
    <col min="12776" max="12776" width="14" style="83" customWidth="1"/>
    <col min="12777" max="12777" width="1.7109375" style="83" customWidth="1"/>
    <col min="12778" max="13022" width="11.42578125" style="83"/>
    <col min="13023" max="13023" width="4.42578125" style="83" customWidth="1"/>
    <col min="13024" max="13024" width="11.42578125" style="83"/>
    <col min="13025" max="13025" width="17.5703125" style="83" customWidth="1"/>
    <col min="13026" max="13026" width="11.5703125" style="83" customWidth="1"/>
    <col min="13027" max="13030" width="11.42578125" style="83"/>
    <col min="13031" max="13031" width="22.5703125" style="83" customWidth="1"/>
    <col min="13032" max="13032" width="14" style="83" customWidth="1"/>
    <col min="13033" max="13033" width="1.7109375" style="83" customWidth="1"/>
    <col min="13034" max="13278" width="11.42578125" style="83"/>
    <col min="13279" max="13279" width="4.42578125" style="83" customWidth="1"/>
    <col min="13280" max="13280" width="11.42578125" style="83"/>
    <col min="13281" max="13281" width="17.5703125" style="83" customWidth="1"/>
    <col min="13282" max="13282" width="11.5703125" style="83" customWidth="1"/>
    <col min="13283" max="13286" width="11.42578125" style="83"/>
    <col min="13287" max="13287" width="22.5703125" style="83" customWidth="1"/>
    <col min="13288" max="13288" width="14" style="83" customWidth="1"/>
    <col min="13289" max="13289" width="1.7109375" style="83" customWidth="1"/>
    <col min="13290" max="13534" width="11.42578125" style="83"/>
    <col min="13535" max="13535" width="4.42578125" style="83" customWidth="1"/>
    <col min="13536" max="13536" width="11.42578125" style="83"/>
    <col min="13537" max="13537" width="17.5703125" style="83" customWidth="1"/>
    <col min="13538" max="13538" width="11.5703125" style="83" customWidth="1"/>
    <col min="13539" max="13542" width="11.42578125" style="83"/>
    <col min="13543" max="13543" width="22.5703125" style="83" customWidth="1"/>
    <col min="13544" max="13544" width="14" style="83" customWidth="1"/>
    <col min="13545" max="13545" width="1.7109375" style="83" customWidth="1"/>
    <col min="13546" max="13790" width="11.42578125" style="83"/>
    <col min="13791" max="13791" width="4.42578125" style="83" customWidth="1"/>
    <col min="13792" max="13792" width="11.42578125" style="83"/>
    <col min="13793" max="13793" width="17.5703125" style="83" customWidth="1"/>
    <col min="13794" max="13794" width="11.5703125" style="83" customWidth="1"/>
    <col min="13795" max="13798" width="11.42578125" style="83"/>
    <col min="13799" max="13799" width="22.5703125" style="83" customWidth="1"/>
    <col min="13800" max="13800" width="14" style="83" customWidth="1"/>
    <col min="13801" max="13801" width="1.7109375" style="83" customWidth="1"/>
    <col min="13802" max="14046" width="11.42578125" style="83"/>
    <col min="14047" max="14047" width="4.42578125" style="83" customWidth="1"/>
    <col min="14048" max="14048" width="11.42578125" style="83"/>
    <col min="14049" max="14049" width="17.5703125" style="83" customWidth="1"/>
    <col min="14050" max="14050" width="11.5703125" style="83" customWidth="1"/>
    <col min="14051" max="14054" width="11.42578125" style="83"/>
    <col min="14055" max="14055" width="22.5703125" style="83" customWidth="1"/>
    <col min="14056" max="14056" width="14" style="83" customWidth="1"/>
    <col min="14057" max="14057" width="1.7109375" style="83" customWidth="1"/>
    <col min="14058" max="14302" width="11.42578125" style="83"/>
    <col min="14303" max="14303" width="4.42578125" style="83" customWidth="1"/>
    <col min="14304" max="14304" width="11.42578125" style="83"/>
    <col min="14305" max="14305" width="17.5703125" style="83" customWidth="1"/>
    <col min="14306" max="14306" width="11.5703125" style="83" customWidth="1"/>
    <col min="14307" max="14310" width="11.42578125" style="83"/>
    <col min="14311" max="14311" width="22.5703125" style="83" customWidth="1"/>
    <col min="14312" max="14312" width="14" style="83" customWidth="1"/>
    <col min="14313" max="14313" width="1.7109375" style="83" customWidth="1"/>
    <col min="14314" max="14558" width="11.42578125" style="83"/>
    <col min="14559" max="14559" width="4.42578125" style="83" customWidth="1"/>
    <col min="14560" max="14560" width="11.42578125" style="83"/>
    <col min="14561" max="14561" width="17.5703125" style="83" customWidth="1"/>
    <col min="14562" max="14562" width="11.5703125" style="83" customWidth="1"/>
    <col min="14563" max="14566" width="11.42578125" style="83"/>
    <col min="14567" max="14567" width="22.5703125" style="83" customWidth="1"/>
    <col min="14568" max="14568" width="14" style="83" customWidth="1"/>
    <col min="14569" max="14569" width="1.7109375" style="83" customWidth="1"/>
    <col min="14570" max="14814" width="11.42578125" style="83"/>
    <col min="14815" max="14815" width="4.42578125" style="83" customWidth="1"/>
    <col min="14816" max="14816" width="11.42578125" style="83"/>
    <col min="14817" max="14817" width="17.5703125" style="83" customWidth="1"/>
    <col min="14818" max="14818" width="11.5703125" style="83" customWidth="1"/>
    <col min="14819" max="14822" width="11.42578125" style="83"/>
    <col min="14823" max="14823" width="22.5703125" style="83" customWidth="1"/>
    <col min="14824" max="14824" width="14" style="83" customWidth="1"/>
    <col min="14825" max="14825" width="1.7109375" style="83" customWidth="1"/>
    <col min="14826" max="15070" width="11.42578125" style="83"/>
    <col min="15071" max="15071" width="4.42578125" style="83" customWidth="1"/>
    <col min="15072" max="15072" width="11.42578125" style="83"/>
    <col min="15073" max="15073" width="17.5703125" style="83" customWidth="1"/>
    <col min="15074" max="15074" width="11.5703125" style="83" customWidth="1"/>
    <col min="15075" max="15078" width="11.42578125" style="83"/>
    <col min="15079" max="15079" width="22.5703125" style="83" customWidth="1"/>
    <col min="15080" max="15080" width="14" style="83" customWidth="1"/>
    <col min="15081" max="15081" width="1.7109375" style="83" customWidth="1"/>
    <col min="15082" max="15326" width="11.42578125" style="83"/>
    <col min="15327" max="15327" width="4.42578125" style="83" customWidth="1"/>
    <col min="15328" max="15328" width="11.42578125" style="83"/>
    <col min="15329" max="15329" width="17.5703125" style="83" customWidth="1"/>
    <col min="15330" max="15330" width="11.5703125" style="83" customWidth="1"/>
    <col min="15331" max="15334" width="11.42578125" style="83"/>
    <col min="15335" max="15335" width="22.5703125" style="83" customWidth="1"/>
    <col min="15336" max="15336" width="14" style="83" customWidth="1"/>
    <col min="15337" max="15337" width="1.7109375" style="83" customWidth="1"/>
    <col min="15338" max="15582" width="11.42578125" style="83"/>
    <col min="15583" max="15583" width="4.42578125" style="83" customWidth="1"/>
    <col min="15584" max="15584" width="11.42578125" style="83"/>
    <col min="15585" max="15585" width="17.5703125" style="83" customWidth="1"/>
    <col min="15586" max="15586" width="11.5703125" style="83" customWidth="1"/>
    <col min="15587" max="15590" width="11.42578125" style="83"/>
    <col min="15591" max="15591" width="22.5703125" style="83" customWidth="1"/>
    <col min="15592" max="15592" width="14" style="83" customWidth="1"/>
    <col min="15593" max="15593" width="1.7109375" style="83" customWidth="1"/>
    <col min="15594" max="15838" width="11.42578125" style="83"/>
    <col min="15839" max="15839" width="4.42578125" style="83" customWidth="1"/>
    <col min="15840" max="15840" width="11.42578125" style="83"/>
    <col min="15841" max="15841" width="17.5703125" style="83" customWidth="1"/>
    <col min="15842" max="15842" width="11.5703125" style="83" customWidth="1"/>
    <col min="15843" max="15846" width="11.42578125" style="83"/>
    <col min="15847" max="15847" width="22.5703125" style="83" customWidth="1"/>
    <col min="15848" max="15848" width="14" style="83" customWidth="1"/>
    <col min="15849" max="15849" width="1.7109375" style="83" customWidth="1"/>
    <col min="15850" max="16094" width="11.42578125" style="83"/>
    <col min="16095" max="16095" width="4.42578125" style="83" customWidth="1"/>
    <col min="16096" max="16096" width="11.42578125" style="83"/>
    <col min="16097" max="16097" width="17.5703125" style="83" customWidth="1"/>
    <col min="16098" max="16098" width="11.5703125" style="83" customWidth="1"/>
    <col min="16099" max="16102" width="11.42578125" style="83"/>
    <col min="16103" max="16103" width="22.5703125" style="83" customWidth="1"/>
    <col min="16104" max="16104" width="14" style="83" customWidth="1"/>
    <col min="16105" max="16105" width="1.7109375" style="83" customWidth="1"/>
    <col min="16106" max="16384" width="11.42578125" style="83"/>
  </cols>
  <sheetData>
    <row r="1" spans="2:10" ht="18" customHeight="1" thickBot="1" x14ac:dyDescent="0.25"/>
    <row r="2" spans="2:10" ht="19.5" customHeight="1" x14ac:dyDescent="0.2">
      <c r="B2" s="84"/>
      <c r="C2" s="85"/>
      <c r="D2" s="86" t="s">
        <v>94</v>
      </c>
      <c r="E2" s="87"/>
      <c r="F2" s="87"/>
      <c r="G2" s="87"/>
      <c r="H2" s="87"/>
      <c r="I2" s="88"/>
      <c r="J2" s="89" t="s">
        <v>95</v>
      </c>
    </row>
    <row r="3" spans="2:10" ht="13.5" thickBot="1" x14ac:dyDescent="0.25">
      <c r="B3" s="90"/>
      <c r="C3" s="91"/>
      <c r="D3" s="92"/>
      <c r="E3" s="93"/>
      <c r="F3" s="93"/>
      <c r="G3" s="93"/>
      <c r="H3" s="93"/>
      <c r="I3" s="94"/>
      <c r="J3" s="95"/>
    </row>
    <row r="4" spans="2:10" x14ac:dyDescent="0.2">
      <c r="B4" s="90"/>
      <c r="C4" s="91"/>
      <c r="D4" s="86" t="s">
        <v>96</v>
      </c>
      <c r="E4" s="87"/>
      <c r="F4" s="87"/>
      <c r="G4" s="87"/>
      <c r="H4" s="87"/>
      <c r="I4" s="88"/>
      <c r="J4" s="89" t="s">
        <v>97</v>
      </c>
    </row>
    <row r="5" spans="2:10" x14ac:dyDescent="0.2">
      <c r="B5" s="90"/>
      <c r="C5" s="91"/>
      <c r="D5" s="96"/>
      <c r="E5" s="97"/>
      <c r="F5" s="97"/>
      <c r="G5" s="97"/>
      <c r="H5" s="97"/>
      <c r="I5" s="98"/>
      <c r="J5" s="99"/>
    </row>
    <row r="6" spans="2:10" ht="13.5" thickBot="1" x14ac:dyDescent="0.25">
      <c r="B6" s="100"/>
      <c r="C6" s="101"/>
      <c r="D6" s="92"/>
      <c r="E6" s="93"/>
      <c r="F6" s="93"/>
      <c r="G6" s="93"/>
      <c r="H6" s="93"/>
      <c r="I6" s="94"/>
      <c r="J6" s="95"/>
    </row>
    <row r="7" spans="2:10" x14ac:dyDescent="0.2">
      <c r="B7" s="102"/>
      <c r="J7" s="103"/>
    </row>
    <row r="8" spans="2:10" x14ac:dyDescent="0.2">
      <c r="B8" s="102"/>
      <c r="J8" s="103"/>
    </row>
    <row r="9" spans="2:10" x14ac:dyDescent="0.2">
      <c r="B9" s="102"/>
      <c r="J9" s="103"/>
    </row>
    <row r="10" spans="2:10" x14ac:dyDescent="0.2">
      <c r="B10" s="102"/>
      <c r="C10" s="83" t="s">
        <v>98</v>
      </c>
      <c r="E10" s="104"/>
      <c r="J10" s="103"/>
    </row>
    <row r="11" spans="2:10" x14ac:dyDescent="0.2">
      <c r="B11" s="102"/>
      <c r="J11" s="103"/>
    </row>
    <row r="12" spans="2:10" x14ac:dyDescent="0.2">
      <c r="B12" s="102"/>
      <c r="C12" s="105" t="s">
        <v>119</v>
      </c>
      <c r="J12" s="103"/>
    </row>
    <row r="13" spans="2:10" x14ac:dyDescent="0.2">
      <c r="B13" s="102"/>
      <c r="C13" s="83" t="s">
        <v>118</v>
      </c>
      <c r="J13" s="103"/>
    </row>
    <row r="14" spans="2:10" x14ac:dyDescent="0.2">
      <c r="B14" s="102"/>
      <c r="J14" s="103"/>
    </row>
    <row r="15" spans="2:10" x14ac:dyDescent="0.2">
      <c r="B15" s="102"/>
      <c r="C15" s="83" t="s">
        <v>120</v>
      </c>
      <c r="J15" s="103"/>
    </row>
    <row r="16" spans="2:10" x14ac:dyDescent="0.2">
      <c r="B16" s="102"/>
      <c r="C16" s="106"/>
      <c r="J16" s="103"/>
    </row>
    <row r="17" spans="2:10" x14ac:dyDescent="0.2">
      <c r="B17" s="102"/>
      <c r="C17" s="83" t="s">
        <v>121</v>
      </c>
      <c r="D17" s="104"/>
      <c r="H17" s="107" t="s">
        <v>99</v>
      </c>
      <c r="I17" s="107" t="s">
        <v>100</v>
      </c>
      <c r="J17" s="103"/>
    </row>
    <row r="18" spans="2:10" x14ac:dyDescent="0.2">
      <c r="B18" s="102"/>
      <c r="C18" s="105" t="s">
        <v>101</v>
      </c>
      <c r="D18" s="105"/>
      <c r="E18" s="105"/>
      <c r="F18" s="105"/>
      <c r="H18" s="108">
        <v>14</v>
      </c>
      <c r="I18" s="109">
        <v>2595612</v>
      </c>
      <c r="J18" s="103"/>
    </row>
    <row r="19" spans="2:10" x14ac:dyDescent="0.2">
      <c r="B19" s="102"/>
      <c r="C19" s="83" t="s">
        <v>102</v>
      </c>
      <c r="H19" s="110">
        <v>7</v>
      </c>
      <c r="I19" s="111">
        <v>302212</v>
      </c>
      <c r="J19" s="103"/>
    </row>
    <row r="20" spans="2:10" x14ac:dyDescent="0.2">
      <c r="B20" s="102"/>
      <c r="C20" s="83" t="s">
        <v>103</v>
      </c>
      <c r="H20" s="110">
        <v>0</v>
      </c>
      <c r="I20" s="111">
        <v>0</v>
      </c>
      <c r="J20" s="103"/>
    </row>
    <row r="21" spans="2:10" x14ac:dyDescent="0.2">
      <c r="B21" s="102"/>
      <c r="C21" s="83" t="s">
        <v>104</v>
      </c>
      <c r="H21" s="110">
        <v>0</v>
      </c>
      <c r="I21" s="112">
        <v>0</v>
      </c>
      <c r="J21" s="103"/>
    </row>
    <row r="22" spans="2:10" x14ac:dyDescent="0.2">
      <c r="B22" s="102"/>
      <c r="C22" s="83" t="s">
        <v>105</v>
      </c>
      <c r="H22" s="110">
        <v>0</v>
      </c>
      <c r="I22" s="111">
        <v>0</v>
      </c>
      <c r="J22" s="103"/>
    </row>
    <row r="23" spans="2:10" ht="13.5" thickBot="1" x14ac:dyDescent="0.25">
      <c r="B23" s="102"/>
      <c r="C23" s="83" t="s">
        <v>106</v>
      </c>
      <c r="H23" s="113">
        <v>0</v>
      </c>
      <c r="I23" s="114">
        <v>0</v>
      </c>
      <c r="J23" s="103"/>
    </row>
    <row r="24" spans="2:10" x14ac:dyDescent="0.2">
      <c r="B24" s="102"/>
      <c r="C24" s="105" t="s">
        <v>107</v>
      </c>
      <c r="D24" s="105"/>
      <c r="E24" s="105"/>
      <c r="F24" s="105"/>
      <c r="H24" s="108">
        <f>H19+H20+H21+H22+H23</f>
        <v>7</v>
      </c>
      <c r="I24" s="115">
        <f>I19+I20+I21+I22+I23</f>
        <v>302212</v>
      </c>
      <c r="J24" s="103"/>
    </row>
    <row r="25" spans="2:10" x14ac:dyDescent="0.2">
      <c r="B25" s="102"/>
      <c r="C25" s="83" t="s">
        <v>108</v>
      </c>
      <c r="H25" s="110">
        <v>7</v>
      </c>
      <c r="I25" s="111">
        <v>2293400</v>
      </c>
      <c r="J25" s="103"/>
    </row>
    <row r="26" spans="2:10" x14ac:dyDescent="0.2">
      <c r="B26" s="102"/>
      <c r="C26" s="83" t="s">
        <v>109</v>
      </c>
      <c r="H26" s="110">
        <v>0</v>
      </c>
      <c r="I26" s="111">
        <v>0</v>
      </c>
      <c r="J26" s="103"/>
    </row>
    <row r="27" spans="2:10" ht="13.5" thickBot="1" x14ac:dyDescent="0.25">
      <c r="B27" s="102"/>
      <c r="C27" s="83" t="s">
        <v>110</v>
      </c>
      <c r="H27" s="113">
        <v>0</v>
      </c>
      <c r="I27" s="114">
        <v>0</v>
      </c>
      <c r="J27" s="103"/>
    </row>
    <row r="28" spans="2:10" x14ac:dyDescent="0.2">
      <c r="B28" s="102"/>
      <c r="C28" s="105" t="s">
        <v>111</v>
      </c>
      <c r="D28" s="105"/>
      <c r="E28" s="105"/>
      <c r="F28" s="105"/>
      <c r="H28" s="108">
        <f>H25+H26+H27</f>
        <v>7</v>
      </c>
      <c r="I28" s="115">
        <f>I25+I26+I27</f>
        <v>2293400</v>
      </c>
      <c r="J28" s="103"/>
    </row>
    <row r="29" spans="2:10" ht="13.5" thickBot="1" x14ac:dyDescent="0.25">
      <c r="B29" s="102"/>
      <c r="C29" s="83" t="s">
        <v>112</v>
      </c>
      <c r="D29" s="105"/>
      <c r="E29" s="105"/>
      <c r="F29" s="105"/>
      <c r="H29" s="113">
        <v>0</v>
      </c>
      <c r="I29" s="114">
        <v>0</v>
      </c>
      <c r="J29" s="103"/>
    </row>
    <row r="30" spans="2:10" x14ac:dyDescent="0.2">
      <c r="B30" s="102"/>
      <c r="C30" s="105" t="s">
        <v>113</v>
      </c>
      <c r="D30" s="105"/>
      <c r="E30" s="105"/>
      <c r="F30" s="105"/>
      <c r="H30" s="110">
        <f>H29</f>
        <v>0</v>
      </c>
      <c r="I30" s="111">
        <f>I29</f>
        <v>0</v>
      </c>
      <c r="J30" s="103"/>
    </row>
    <row r="31" spans="2:10" x14ac:dyDescent="0.2">
      <c r="B31" s="102"/>
      <c r="C31" s="105"/>
      <c r="D31" s="105"/>
      <c r="E31" s="105"/>
      <c r="F31" s="105"/>
      <c r="H31" s="116"/>
      <c r="I31" s="115"/>
      <c r="J31" s="103"/>
    </row>
    <row r="32" spans="2:10" ht="13.5" thickBot="1" x14ac:dyDescent="0.25">
      <c r="B32" s="102"/>
      <c r="C32" s="105" t="s">
        <v>114</v>
      </c>
      <c r="D32" s="105"/>
      <c r="H32" s="117">
        <f>H24+H28+H30</f>
        <v>14</v>
      </c>
      <c r="I32" s="118">
        <f>I24+I28+I30</f>
        <v>2595612</v>
      </c>
      <c r="J32" s="103"/>
    </row>
    <row r="33" spans="2:10" ht="13.5" thickTop="1" x14ac:dyDescent="0.2">
      <c r="B33" s="102"/>
      <c r="C33" s="105"/>
      <c r="D33" s="105"/>
      <c r="H33" s="119"/>
      <c r="I33" s="111"/>
      <c r="J33" s="103"/>
    </row>
    <row r="34" spans="2:10" x14ac:dyDescent="0.2">
      <c r="B34" s="102"/>
      <c r="G34" s="119"/>
      <c r="H34" s="119"/>
      <c r="I34" s="119"/>
      <c r="J34" s="103"/>
    </row>
    <row r="35" spans="2:10" x14ac:dyDescent="0.2">
      <c r="B35" s="102"/>
      <c r="G35" s="119"/>
      <c r="H35" s="119"/>
      <c r="I35" s="119"/>
      <c r="J35" s="103"/>
    </row>
    <row r="36" spans="2:10" x14ac:dyDescent="0.2">
      <c r="B36" s="102"/>
      <c r="G36" s="119"/>
      <c r="H36" s="119"/>
      <c r="I36" s="119"/>
      <c r="J36" s="103"/>
    </row>
    <row r="37" spans="2:10" ht="13.5" thickBot="1" x14ac:dyDescent="0.25">
      <c r="B37" s="102"/>
      <c r="C37" s="120"/>
      <c r="D37" s="120"/>
      <c r="G37" s="120" t="s">
        <v>115</v>
      </c>
      <c r="H37" s="120"/>
      <c r="I37" s="119"/>
      <c r="J37" s="103"/>
    </row>
    <row r="38" spans="2:10" x14ac:dyDescent="0.2">
      <c r="B38" s="102"/>
      <c r="C38" s="119" t="s">
        <v>116</v>
      </c>
      <c r="D38" s="119"/>
      <c r="G38" s="119" t="s">
        <v>117</v>
      </c>
      <c r="H38" s="119"/>
      <c r="I38" s="119"/>
      <c r="J38" s="103"/>
    </row>
    <row r="39" spans="2:10" x14ac:dyDescent="0.2">
      <c r="B39" s="102"/>
      <c r="G39" s="119"/>
      <c r="H39" s="119"/>
      <c r="I39" s="119"/>
      <c r="J39" s="103"/>
    </row>
    <row r="40" spans="2:10" x14ac:dyDescent="0.2">
      <c r="B40" s="102"/>
      <c r="G40" s="119"/>
      <c r="H40" s="119"/>
      <c r="I40" s="119"/>
      <c r="J40" s="103"/>
    </row>
    <row r="41" spans="2:10" ht="18.75" customHeight="1" thickBot="1" x14ac:dyDescent="0.25">
      <c r="B41" s="121"/>
      <c r="C41" s="122"/>
      <c r="D41" s="122"/>
      <c r="E41" s="122"/>
      <c r="F41" s="122"/>
      <c r="G41" s="120"/>
      <c r="H41" s="120"/>
      <c r="I41" s="120"/>
      <c r="J41" s="12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Secr. Dra. Zamorano</dc:creator>
  <cp:lastModifiedBy>Geraldine Valencia Zambrano</cp:lastModifiedBy>
  <dcterms:created xsi:type="dcterms:W3CDTF">2022-04-21T14:57:45Z</dcterms:created>
  <dcterms:modified xsi:type="dcterms:W3CDTF">2022-06-21T20:23:35Z</dcterms:modified>
</cp:coreProperties>
</file>