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https://epscomfenalcovalle-my.sharepoint.com/personal/dffernandezv_epscomfenalcovalle_com_co/Documents/Escritorio/CARTERAS POR SUBIR/DUMIAN MEDICAL/"/>
    </mc:Choice>
  </mc:AlternateContent>
  <xr:revisionPtr revIDLastSave="21" documentId="13_ncr:1_{4A71515B-E055-44E9-8826-B0E6D3C80ECB}" xr6:coauthVersionLast="47" xr6:coauthVersionMax="47" xr10:uidLastSave="{C3F086E8-8307-4882-B649-FD68941CD56A}"/>
  <bookViews>
    <workbookView xWindow="-120" yWindow="-120" windowWidth="20730" windowHeight="11160" activeTab="2" xr2:uid="{20933E22-BA78-4AED-9BCA-0E9A986A6DF3}"/>
  </bookViews>
  <sheets>
    <sheet name="INFO IPS" sheetId="1" r:id="rId1"/>
    <sheet name="TD" sheetId="3" r:id="rId2"/>
    <sheet name="ESTADO DE CADA FACTURA" sheetId="2" r:id="rId3"/>
    <sheet name="FOR-CSA-018" sheetId="4" r:id="rId4"/>
  </sheets>
  <externalReferences>
    <externalReference r:id="rId5"/>
  </externalReferences>
  <definedNames>
    <definedName name="_xlnm._FilterDatabase" localSheetId="2" hidden="1">'ESTADO DE CADA FACTURA'!$A$2:$AQ$52</definedName>
  </definedNames>
  <calcPr calcId="191029"/>
  <pivotCaches>
    <pivotCache cacheId="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4" l="1"/>
  <c r="H30" i="4"/>
  <c r="I25" i="4"/>
  <c r="H25" i="4"/>
  <c r="H31" i="4" s="1"/>
  <c r="I31" i="4" l="1"/>
  <c r="AA1" i="2"/>
  <c r="Z1" i="2"/>
  <c r="Y1" i="2"/>
  <c r="V1" i="2"/>
  <c r="T1" i="2"/>
  <c r="S1" i="2"/>
  <c r="O1" i="2"/>
  <c r="L1" i="2"/>
  <c r="K1" i="2"/>
  <c r="I52" i="2" l="1"/>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 r="I5" i="2"/>
  <c r="I4" i="2"/>
  <c r="I3" i="2"/>
  <c r="K3" i="1"/>
  <c r="J3" i="1"/>
  <c r="I3" i="1"/>
  <c r="H3" i="1"/>
  <c r="G3" i="1"/>
  <c r="F3" i="1"/>
  <c r="D3" i="1"/>
</calcChain>
</file>

<file path=xl/sharedStrings.xml><?xml version="1.0" encoding="utf-8"?>
<sst xmlns="http://schemas.openxmlformats.org/spreadsheetml/2006/main" count="636" uniqueCount="230">
  <si>
    <t>CAJA DE COMPENSACION FAMILIAR DEL VALLE DEL CAUCA COMFENALCO VALLE</t>
  </si>
  <si>
    <t>FAC</t>
  </si>
  <si>
    <t xml:space="preserve">ENTIDAD </t>
  </si>
  <si>
    <t>SEDE</t>
  </si>
  <si>
    <t xml:space="preserve">FECHA FACT </t>
  </si>
  <si>
    <t>FECHA DE RADICADO</t>
  </si>
  <si>
    <t>V/R FACTURA NETO EPS</t>
  </si>
  <si>
    <t>V/R GLOSA INICIAL</t>
  </si>
  <si>
    <t>V/R GLOSA ACEPTADA IPS</t>
  </si>
  <si>
    <t>V/R GLOSA ACEPTADA EPS</t>
  </si>
  <si>
    <t>PAGO EPS NETO</t>
  </si>
  <si>
    <t>SALDO DE FACTURA</t>
  </si>
  <si>
    <t>PALMIRA</t>
  </si>
  <si>
    <t>TULUA</t>
  </si>
  <si>
    <t>GIRARDOT</t>
  </si>
  <si>
    <t>PU1577</t>
  </si>
  <si>
    <t>POUA119</t>
  </si>
  <si>
    <t>PPN-USJ</t>
  </si>
  <si>
    <t>C.CAFE</t>
  </si>
  <si>
    <t>AC16481</t>
  </si>
  <si>
    <t>AC19731</t>
  </si>
  <si>
    <t>AC27349</t>
  </si>
  <si>
    <t>POUA3145</t>
  </si>
  <si>
    <t>TMA72821</t>
  </si>
  <si>
    <t>TMA84093</t>
  </si>
  <si>
    <t>TMA95835</t>
  </si>
  <si>
    <t>TMA100255</t>
  </si>
  <si>
    <t>TMA129960</t>
  </si>
  <si>
    <t>TMA137434</t>
  </si>
  <si>
    <t>PPN-CSG</t>
  </si>
  <si>
    <t>TMA147541</t>
  </si>
  <si>
    <t>TMA149964</t>
  </si>
  <si>
    <t>TMA175796</t>
  </si>
  <si>
    <t>TMA191577</t>
  </si>
  <si>
    <t>TMA215270</t>
  </si>
  <si>
    <t>TMA222755</t>
  </si>
  <si>
    <t>TMA401056</t>
  </si>
  <si>
    <t>CARTAGENA</t>
  </si>
  <si>
    <t>----1060</t>
  </si>
  <si>
    <t>CG11542</t>
  </si>
  <si>
    <t>CG12711</t>
  </si>
  <si>
    <t>TMA894507</t>
  </si>
  <si>
    <t>TMA870634</t>
  </si>
  <si>
    <t>TMA1061030</t>
  </si>
  <si>
    <t>TMA1061607</t>
  </si>
  <si>
    <t>TMA1062237</t>
  </si>
  <si>
    <t>TMA1229342</t>
  </si>
  <si>
    <t>TMA1265617</t>
  </si>
  <si>
    <t>TMA1348732</t>
  </si>
  <si>
    <t>TMA1449811</t>
  </si>
  <si>
    <t>CMA1030</t>
  </si>
  <si>
    <t>CMA1149</t>
  </si>
  <si>
    <t>TMA1440537</t>
  </si>
  <si>
    <t>TMA1091618</t>
  </si>
  <si>
    <t>CMF3171</t>
  </si>
  <si>
    <t>CMF28211</t>
  </si>
  <si>
    <t>CMF28213</t>
  </si>
  <si>
    <t>CMA14586</t>
  </si>
  <si>
    <t>CMF33949</t>
  </si>
  <si>
    <t>CMF33939</t>
  </si>
  <si>
    <t>CMF36376</t>
  </si>
  <si>
    <t>CMF40785</t>
  </si>
  <si>
    <t>CMF41193</t>
  </si>
  <si>
    <t>CMF41969</t>
  </si>
  <si>
    <t>CMF42772</t>
  </si>
  <si>
    <t>CMF48947</t>
  </si>
  <si>
    <t>CMF48941</t>
  </si>
  <si>
    <t>CMF48944</t>
  </si>
  <si>
    <t>CMF48943</t>
  </si>
  <si>
    <t xml:space="preserve"> ENTIDAD</t>
  </si>
  <si>
    <t>PrefijoFactura</t>
  </si>
  <si>
    <t>RETENCION</t>
  </si>
  <si>
    <t>AUTORIZACION</t>
  </si>
  <si>
    <t>DUMIAN MEDICAL SAS</t>
  </si>
  <si>
    <t>POUA</t>
  </si>
  <si>
    <t>A)Factura no radicada en ERP</t>
  </si>
  <si>
    <t>no_cruza</t>
  </si>
  <si>
    <t>SI</t>
  </si>
  <si>
    <t>CMA</t>
  </si>
  <si>
    <t>PU</t>
  </si>
  <si>
    <t>AC</t>
  </si>
  <si>
    <t>CMF</t>
  </si>
  <si>
    <t>TMA</t>
  </si>
  <si>
    <t>B)Factura sin saldo ERP</t>
  </si>
  <si>
    <t>OK</t>
  </si>
  <si>
    <t>B)Factura sin saldo ERP/conciliar diferencia glosa aceptada</t>
  </si>
  <si>
    <t>GLOSA ACEPTADA POR IPS SEGUN CONCILIACION DEL FEBRERO 2DEL AÑO 2017LEONOR SOLARTE</t>
  </si>
  <si>
    <t>GLOSA ACEPTADA POR IPS SEGUN CONCILIACION DEL 10/2/2017LEONOR SOLARTE</t>
  </si>
  <si>
    <t>CG</t>
  </si>
  <si>
    <t>SEGÚN  ACTA DE CONCILIACION DEL 22/04/2021 ENTRE LA DRAMAIBER R. Y COORDINADORA DE GLOSAS DUMIAN MEDICAL LA IPSACEPTA $ 332.450 Y LA EPS LEVANTA $ 573.000.GLADYS VIVAS.</t>
  </si>
  <si>
    <t>SEGUN CONCILIACION DR MAIBER DEL 22 ABRIL 2021 ENTRELUZ ADRIANA GUERRERO QUICENO Auditora Coordinadora de GlosasDumian Medical IPS ACEPTA $122.500 Y EPS LEVANTA $ 248.300GLADYS VIVAS.</t>
  </si>
  <si>
    <t>GLOSA ACEPTADA POR IPS SEGUN CONCILIACION DEL 10/2/2017LEONOR SOLARTE E</t>
  </si>
  <si>
    <t>B)Factura sin saldo ERP/conciliar diferencia valor de factura</t>
  </si>
  <si>
    <t>C)Glosas total pendiente por respuesta de IPS</t>
  </si>
  <si>
    <t>SE DEVUELVE FACTURA NO PBS, NO APTA PARA PAGO NO REPORTADAEN LA WEB SERVICE, NO REPORTADA EN EL MODULO DE FACTURACION.FAVOR REPORTAR PARA CONTINUAR CON EL MODULO DE FACTURACION.GLADYS VIVAS.</t>
  </si>
  <si>
    <t>SE SOSTIENE DEVOLUCION FACTURA CON SOPORTES ORIGINALES, NO SE EVIDENCIA AUTORIZACION POR LOS SERVICIOS PRESTADOS FAVOR SLICITAR AL CORREO capautorizaciones@epscomfenalcovalle.com.co, 2-FACTURA SOAT FAVOR ANEXAR CERTIFICADO POR ASEGURADORASOAT DEL CONSUMO TOTAL DE LA POLIZA DECRETO 056 DE 2015 , FAVOR VALIDAR Y ANEXAR LO REQUERIDO PARA DAR TRAMITE DE PAGO.JENNIFER REBOLLEDO</t>
  </si>
  <si>
    <t>SE SOSTIENE DEVOLUCION:1-NO SE EVIDENCIA AUTORIZACION POR LOS SERVICIOS PRESTADOR SOLICITAR AL CORREO CAPAUTORIZACIONES@EPSCOMFENALCOVALLE.COM.CO O AL CORREO DE LA COORDINADORA GELOPEZM@EPSCOMFENALCOVALLE.COM.CO,2-NO SE EVIDENCIA RESPUESTAA LAS OBJECCIONES REALIZADAS POR AUDITORIA MEDICA DRA MAIBERLAS CUALES SUMAN $6.433.500,3-PRESTADOR NO CUMPLE CON LO DISPUESTO EN LA RESOLUCION 1885 DE 2018 MIPRES 2.0 NO SE EVIDENCIA ID DE REPORTE DE ENTREGA POR EL MEDICAMENTO NOPBS NUTRENNO SE EVIDENCIA SOPORTE DE ADMINISTRACION, FAVOR VALIDAR Y DAR RESPUESTA A LO REQUERIDO PARA DAR TRAMITE DE PAGO.JENNIFER REBOLLEDO</t>
  </si>
  <si>
    <t>SE DEVUELVE FACTURA, FAVOR FACTURAR MEDICAMENTOS NO PBS APARTE, REPORTAR EN LA WEB SERVIS INMUNOGLOBULINA HEPATITIS B,AZITROMICINA MTO CONDICIONADO POR DIAGNOSTICO.GLADYS VIVAS.</t>
  </si>
  <si>
    <t>SE SOSTIENE DEVOLUCION NO SE EVIDENCIA AUTORIZACION POR LOSSERVICIOS PRESTADOS , FAVOR SOLICITAR AL CORREO CAPAUTORIZACIONES@EPSCOMFENALCOVALLE.COM.CO,2-LOS SOPORTES QUE ANEXAN ESTAN INCOMPLETOS NO SE EVIDENCIA FACTURA NI DETALLES DE CARGOCOMPLETO, FAVOR VALIDAR Y ANEXAR LO REQUERIDO PARA DAR TRAMITE.JENNIFER REBOLLEDO</t>
  </si>
  <si>
    <t>SE SOSTIENE DEVOLUCION NO SE EVIDENCIA AUTORIZACION POR LOSSERVICIOS PRESTADOS FAVOR SOLICITAR AL CORREO CAPAUTORIZACIONES@EPSCOMFENALCOVALLE.COM.CO O AL CORREO DE LA COORDINADORAGELOPEZM@EPSCOMFENALCOVALLE.COM.CO , PARA DAR TRAMITE.JENNIFER REBOLLEDO VALDERRAMA.</t>
  </si>
  <si>
    <t>SE SOSTIENE DEVOLUCION NO SE EVIDENCIA AUTORIZACION POR LOSSERVICIOS PRESTADOS FAVOR SOLICITAR AL CORREO CAPAUTORIZACIONES@EPSCOMFENALCOVALLE.COM.CO , O AL CORREO DE LA COORDINADORA GELOPEZM@EPSCOMFENALCOVALLE.COM.CO PARA DAR TRAMITE.JENNIFER REBOLLEDO V.</t>
  </si>
  <si>
    <t>SE SOSTIENE DEVOLUCION NO SE EVIDENCIA AUTORIZACION POR LOSSERVICIOS PRESTADOS FAVOR SOLICITAR AL CORREO CAPAUTORIZACIONES@EPSCOMFENALCOVALLE.COM.CO O AL CORREO DE LA COORDINADORA GELOPEZM@EPSCOMFENALCOVALLE.COM.CO PARA DAR TRAMITE.JENNIFER REBOLLEDO VALDERRAMA</t>
  </si>
  <si>
    <t>C)Glosas total pendiente por respuesta de IPS/conciliar diferencia valor de factura</t>
  </si>
  <si>
    <t>Se devuelve factura.Falta autorización de 15 dígitos emitida por la EPS paralos servicios facturados ( estancia ,procedimiento).DERLY M.</t>
  </si>
  <si>
    <t>NIT IPS</t>
  </si>
  <si>
    <t>NUMERO FACTURA</t>
  </si>
  <si>
    <t>PREFIJO SASS</t>
  </si>
  <si>
    <t>NUMERO FACT SASSS</t>
  </si>
  <si>
    <t>DOC CONTABLE</t>
  </si>
  <si>
    <t>FECHA FACT IPS</t>
  </si>
  <si>
    <t>VALOR FACT IPS</t>
  </si>
  <si>
    <t>SALDO FACT IPS</t>
  </si>
  <si>
    <t>OBSERVACION SASS</t>
  </si>
  <si>
    <t>VALIDACION ALFA FACT</t>
  </si>
  <si>
    <t>VALOR RADICADO FACT</t>
  </si>
  <si>
    <t>VALOR GLOSA ACEPTDA</t>
  </si>
  <si>
    <t>VALOR GLOSA DV</t>
  </si>
  <si>
    <t>VALOR CRUZADO SASS</t>
  </si>
  <si>
    <t>SALDO SASS</t>
  </si>
  <si>
    <t>VALO CANCELADO SAP</t>
  </si>
  <si>
    <t>DOC COMPENSACION SAP</t>
  </si>
  <si>
    <t>FECHA COMPENSACION SAP</t>
  </si>
  <si>
    <t>VALOR TRANFERENCIA</t>
  </si>
  <si>
    <t>ENTIDAD RESPONSABLE PAGO</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</si>
  <si>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</si>
  <si>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</si>
  <si>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</si>
  <si>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</si>
  <si>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</si>
  <si>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</si>
  <si>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</si>
  <si>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</si>
  <si>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</si>
  <si>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</si>
  <si>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</si>
  <si>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</si>
  <si>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</si>
  <si>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FACTURA</t>
  </si>
  <si>
    <t>LLAVE</t>
  </si>
  <si>
    <t>POUA_119</t>
  </si>
  <si>
    <t>CMA_1030</t>
  </si>
  <si>
    <t>CMA_1149</t>
  </si>
  <si>
    <t>PU_1577</t>
  </si>
  <si>
    <t>AC_19731</t>
  </si>
  <si>
    <t>CMF_33939</t>
  </si>
  <si>
    <t>CMF_33949</t>
  </si>
  <si>
    <t>CMF_36376</t>
  </si>
  <si>
    <t>CMF_40785</t>
  </si>
  <si>
    <t>CMF_41193</t>
  </si>
  <si>
    <t>CMF_41969</t>
  </si>
  <si>
    <t>CMF_42772</t>
  </si>
  <si>
    <t>CMF_48941</t>
  </si>
  <si>
    <t>CMF_48943</t>
  </si>
  <si>
    <t>CMF_48944</t>
  </si>
  <si>
    <t>CMF_48947</t>
  </si>
  <si>
    <t>TMA_401056</t>
  </si>
  <si>
    <t>TMA_870634</t>
  </si>
  <si>
    <t>TMA_1440537</t>
  </si>
  <si>
    <t>TMA_1449811</t>
  </si>
  <si>
    <t>TMA_894507</t>
  </si>
  <si>
    <t>TMA_147541</t>
  </si>
  <si>
    <t>TMA_149964</t>
  </si>
  <si>
    <t>TMA_175796</t>
  </si>
  <si>
    <t>TMA_191577</t>
  </si>
  <si>
    <t>TMA_215270</t>
  </si>
  <si>
    <t>TMA_222755</t>
  </si>
  <si>
    <t>AC_16481</t>
  </si>
  <si>
    <t>AC_27349</t>
  </si>
  <si>
    <t>CG_11542</t>
  </si>
  <si>
    <t>CG_12711</t>
  </si>
  <si>
    <t>TMA_1265617</t>
  </si>
  <si>
    <t>CMF_28211</t>
  </si>
  <si>
    <t>POUA_3145</t>
  </si>
  <si>
    <t>TMA_72821</t>
  </si>
  <si>
    <t>TMA_84093</t>
  </si>
  <si>
    <t>TMA_95835</t>
  </si>
  <si>
    <t>TMA_100255</t>
  </si>
  <si>
    <t>TMA_129960</t>
  </si>
  <si>
    <t>TMA_137434</t>
  </si>
  <si>
    <t>CMF_28213</t>
  </si>
  <si>
    <t>TMA_1348732</t>
  </si>
  <si>
    <t>CMA_14586</t>
  </si>
  <si>
    <t>CMF_3171</t>
  </si>
  <si>
    <t>TMA_1061030</t>
  </si>
  <si>
    <t>TMA_1061607</t>
  </si>
  <si>
    <t>TMA_1062237</t>
  </si>
  <si>
    <t>TMA_1229342</t>
  </si>
  <si>
    <t>TMA_1091618</t>
  </si>
  <si>
    <t>POR PAGAR SAP</t>
  </si>
  <si>
    <t>ESTADO EPS ENERO 17 DEL 2022</t>
  </si>
  <si>
    <t>DOCUMENTO CONTABLE</t>
  </si>
  <si>
    <t>FUERA DE CIERRE</t>
  </si>
  <si>
    <t>FACTURA NO RADICADA</t>
  </si>
  <si>
    <t>FACTURA CERRADA POR EXTEMPORANEIDAD</t>
  </si>
  <si>
    <t>GLOSA ACEPTADA POR IPS</t>
  </si>
  <si>
    <t>FACTURA CANCELADA</t>
  </si>
  <si>
    <t>FACTURA DEVUELTA</t>
  </si>
  <si>
    <t>TOTAL</t>
  </si>
  <si>
    <t>Etiquetas de fila</t>
  </si>
  <si>
    <t>Total general</t>
  </si>
  <si>
    <t>Cuenta de FACTURA</t>
  </si>
  <si>
    <t>Suma de SALDO FACT IPS</t>
  </si>
  <si>
    <t>Suma de VALOR GLOSA DV</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</si>
  <si>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</si>
  <si>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</si>
  <si>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</si>
  <si>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</si>
  <si>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</si>
  <si>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</si>
  <si>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</si>
  <si>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</si>
  <si>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</si>
  <si>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</si>
  <si>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</si>
  <si>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GLOSA POR CONCILIAR</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</si>
  <si>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</si>
  <si>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</si>
  <si>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</si>
  <si>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</si>
  <si>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</si>
  <si>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</si>
  <si>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</si>
  <si>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DIEGO FERNANDEZ</t>
  </si>
  <si>
    <t>IPS.</t>
  </si>
  <si>
    <t>AUXILIAR DE CARTERA CUENTAS SALUD</t>
  </si>
  <si>
    <t>SANTIAGO DE CALI , ENERO 18 DE 2022</t>
  </si>
  <si>
    <t>Señores :DUMIAN MEDICAL SAS</t>
  </si>
  <si>
    <t>NIT: 805027743</t>
  </si>
  <si>
    <t>A continuacion me permito remitir   nuestra respuesta al estado de cartera presentado en la fecha: 05/01/2022</t>
  </si>
  <si>
    <t>Con Corte al dia :31/12/2021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</si>
</sst>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quot;$&quot;* #,##0.00_-;_-&quot;$&quot;* &quot;-&quot;??_-;_-@_-"/>
    <numFmt numFmtId="165" formatCode="_-&quot;$&quot;\ * #,##0_-;\-&quot;$&quot;\ * #,##0_-;_-&quot;$&quot;\ * &quot;-&quot;??_-;_-@_-"/>
    <numFmt numFmtId="166" formatCode="_-* #,##0_-;\-* #,##0_-;_-* &quot;-&quot;??_-;_-@_-"/>
    <numFmt numFmtId="167" formatCode="_-&quot;$&quot;\ * #,##0_-;\-&quot;$&quot;\ * #,##0_-;_-&quot;$&quot;\ * &quot;-&quot;_-;_-@_-"/>
    <numFmt numFmtId="168" formatCode="&quot;$&quot;\ #,##0;[Red]&quot;$&quot;\ #,##0"/>
  </numFmts>
  <fonts count="11" x14ac:knownFonts="1">
    <font>
      <sz val="11"/>
      <color theme="1"/>
      <name val="Calibri"/>
      <family val="2"/>
      <scheme val="minor"/>
    </font>
    <font>
      <sz val="11"/>
      <color theme="1"/>
      <name val="Calibri"/>
      <family val="2"/>
      <scheme val="minor"/>
    </font>
    <font>
      <b/>
      <i/>
      <sz val="14"/>
      <color theme="0"/>
      <name val="Calibri"/>
      <family val="2"/>
      <scheme val="minor"/>
    </font>
    <font>
      <b/>
      <i/>
      <sz val="12"/>
      <color theme="0"/>
      <name val="Calibri"/>
      <family val="2"/>
      <scheme val="minor"/>
    </font>
    <font>
      <b/>
      <i/>
      <sz val="9"/>
      <color theme="0"/>
      <name val="Calibri"/>
      <family val="2"/>
      <scheme val="minor"/>
    </font>
    <font>
      <b/>
      <i/>
      <sz val="11"/>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sz val="10"/>
      <color rgb="FFFF0000"/>
      <name val="Arial"/>
      <family val="2"/>
    </font>
  </fonts>
  <fills count="6">
    <fill>
      <patternFill patternType="none"/>
    </fill>
    <fill>
      <patternFill patternType="gray125"/>
    </fill>
    <fill>
      <patternFill patternType="solid">
        <fgColor theme="9" tint="-0.49998474074526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tint="-0.14999847407452621"/>
        <bgColor indexed="64"/>
      </patternFill>
    </fill>
  </fills>
  <borders count="18">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43" fontId="1" fillId="0" borderId="0" applyFont="0" applyFill="0" applyBorder="0" applyAlignment="0" applyProtection="0"/>
    <xf numFmtId="0" fontId="7" fillId="0" borderId="0"/>
    <xf numFmtId="43" fontId="7" fillId="0" borderId="0" applyNumberFormat="0" applyFill="0" applyBorder="0" applyAlignment="0" applyProtection="0"/>
  </cellStyleXfs>
  <cellXfs count="70">
    <xf numFmtId="0" fontId="0" fillId="0" borderId="0" xfId="0"/>
    <xf numFmtId="0" fontId="2" fillId="2" borderId="2" xfId="0" applyFont="1" applyFill="1" applyBorder="1"/>
    <xf numFmtId="0" fontId="2" fillId="2" borderId="3" xfId="0" applyFont="1" applyFill="1" applyBorder="1"/>
    <xf numFmtId="0" fontId="3" fillId="2" borderId="3" xfId="0" applyFont="1" applyFill="1" applyBorder="1" applyAlignment="1">
      <alignment horizontal="center" vertical="center"/>
    </xf>
    <xf numFmtId="165" fontId="4" fillId="2" borderId="3" xfId="1" applyNumberFormat="1" applyFont="1" applyFill="1" applyBorder="1" applyAlignment="1">
      <alignment horizontal="center" vertical="center"/>
    </xf>
    <xf numFmtId="165" fontId="3" fillId="2" borderId="4" xfId="1" applyNumberFormat="1" applyFont="1" applyFill="1" applyBorder="1" applyAlignment="1">
      <alignment horizontal="center" vertical="center"/>
    </xf>
    <xf numFmtId="0" fontId="0" fillId="0" borderId="5" xfId="0" applyBorder="1"/>
    <xf numFmtId="14" fontId="0" fillId="0" borderId="5" xfId="0" applyNumberFormat="1" applyBorder="1"/>
    <xf numFmtId="165" fontId="0" fillId="0" borderId="5" xfId="1" applyNumberFormat="1" applyFont="1" applyBorder="1"/>
    <xf numFmtId="0" fontId="5" fillId="3" borderId="0" xfId="0" applyFont="1" applyFill="1" applyAlignment="1">
      <alignment horizontal="center" vertical="center" wrapText="1"/>
    </xf>
    <xf numFmtId="14" fontId="5" fillId="3" borderId="0" xfId="0" applyNumberFormat="1" applyFont="1" applyFill="1" applyAlignment="1">
      <alignment horizontal="center" vertical="center" wrapText="1"/>
    </xf>
    <xf numFmtId="165" fontId="5" fillId="3" borderId="0" xfId="1" applyNumberFormat="1" applyFont="1" applyFill="1" applyAlignment="1">
      <alignment horizontal="center" vertical="center" wrapText="1"/>
    </xf>
    <xf numFmtId="11" fontId="0" fillId="0" borderId="5" xfId="0" applyNumberFormat="1" applyBorder="1"/>
    <xf numFmtId="166" fontId="0" fillId="0" borderId="5" xfId="2" applyNumberFormat="1" applyFont="1" applyBorder="1"/>
    <xf numFmtId="0" fontId="0" fillId="4" borderId="5" xfId="0" applyFill="1" applyBorder="1" applyAlignment="1">
      <alignment horizontal="center" vertical="center" wrapText="1"/>
    </xf>
    <xf numFmtId="0" fontId="0" fillId="5" borderId="5" xfId="0" applyFill="1" applyBorder="1" applyAlignment="1">
      <alignment horizontal="center" vertical="center" wrapText="1"/>
    </xf>
    <xf numFmtId="0" fontId="6" fillId="0" borderId="0" xfId="0" applyFont="1"/>
    <xf numFmtId="166" fontId="6" fillId="0" borderId="0" xfId="2" applyNumberFormat="1" applyFont="1"/>
    <xf numFmtId="0" fontId="0" fillId="0" borderId="0" xfId="0" pivotButton="1"/>
    <xf numFmtId="0" fontId="0" fillId="0" borderId="0" xfId="0" applyAlignment="1">
      <alignment horizontal="left"/>
    </xf>
    <xf numFmtId="0" fontId="0" fillId="0" borderId="0" xfId="0" applyNumberFormat="1"/>
    <xf numFmtId="166" fontId="0" fillId="0" borderId="0" xfId="0" applyNumberFormat="1"/>
    <xf numFmtId="0" fontId="8" fillId="0" borderId="0" xfId="3" applyFont="1"/>
    <xf numFmtId="0" fontId="8" fillId="0" borderId="6" xfId="3" applyFont="1" applyBorder="1" applyAlignment="1">
      <alignment horizontal="centerContinuous"/>
    </xf>
    <xf numFmtId="0" fontId="8" fillId="0" borderId="7" xfId="3" applyFont="1" applyBorder="1" applyAlignment="1">
      <alignment horizontal="centerContinuous"/>
    </xf>
    <xf numFmtId="0" fontId="9" fillId="0" borderId="6" xfId="3" applyFont="1" applyBorder="1" applyAlignment="1">
      <alignment horizontal="centerContinuous" vertical="center"/>
    </xf>
    <xf numFmtId="0" fontId="9" fillId="0" borderId="8" xfId="3" applyFont="1" applyBorder="1" applyAlignment="1">
      <alignment horizontal="centerContinuous" vertical="center"/>
    </xf>
    <xf numFmtId="0" fontId="9" fillId="0" borderId="7" xfId="3" applyFont="1" applyBorder="1" applyAlignment="1">
      <alignment horizontal="centerContinuous" vertical="center"/>
    </xf>
    <xf numFmtId="0" fontId="9" fillId="0" borderId="9" xfId="3" applyFont="1" applyBorder="1" applyAlignment="1">
      <alignment horizontal="centerContinuous" vertical="center"/>
    </xf>
    <xf numFmtId="0" fontId="8" fillId="0" borderId="10" xfId="3" applyFont="1" applyBorder="1" applyAlignment="1">
      <alignment horizontal="centerContinuous"/>
    </xf>
    <xf numFmtId="0" fontId="8" fillId="0" borderId="11" xfId="3" applyFont="1" applyBorder="1" applyAlignment="1">
      <alignment horizontal="centerContinuous"/>
    </xf>
    <xf numFmtId="0" fontId="9" fillId="0" borderId="12" xfId="3" applyFont="1" applyBorder="1" applyAlignment="1">
      <alignment horizontal="centerContinuous" vertical="center"/>
    </xf>
    <xf numFmtId="0" fontId="9" fillId="0" borderId="1" xfId="3" applyFont="1" applyBorder="1" applyAlignment="1">
      <alignment horizontal="centerContinuous" vertical="center"/>
    </xf>
    <xf numFmtId="0" fontId="9" fillId="0" borderId="13" xfId="3" applyFont="1" applyBorder="1" applyAlignment="1">
      <alignment horizontal="centerContinuous" vertical="center"/>
    </xf>
    <xf numFmtId="0" fontId="9" fillId="0" borderId="14"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0" xfId="3" applyFont="1" applyAlignment="1">
      <alignment horizontal="centerContinuous" vertical="center"/>
    </xf>
    <xf numFmtId="0" fontId="9" fillId="0" borderId="11" xfId="3" applyFont="1" applyBorder="1" applyAlignment="1">
      <alignment horizontal="centerContinuous" vertical="center"/>
    </xf>
    <xf numFmtId="0" fontId="9" fillId="0" borderId="15" xfId="3" applyFont="1" applyBorder="1" applyAlignment="1">
      <alignment horizontal="centerContinuous" vertical="center"/>
    </xf>
    <xf numFmtId="0" fontId="8" fillId="0" borderId="12" xfId="3" applyFont="1" applyBorder="1" applyAlignment="1">
      <alignment horizontal="centerContinuous"/>
    </xf>
    <xf numFmtId="0" fontId="8" fillId="0" borderId="13" xfId="3" applyFont="1" applyBorder="1" applyAlignment="1">
      <alignment horizontal="centerContinuous"/>
    </xf>
    <xf numFmtId="0" fontId="8" fillId="0" borderId="10" xfId="3" applyFont="1" applyBorder="1"/>
    <xf numFmtId="0" fontId="8" fillId="0" borderId="11" xfId="3" applyFont="1" applyBorder="1"/>
    <xf numFmtId="14" fontId="8" fillId="0" borderId="0" xfId="3" applyNumberFormat="1" applyFont="1"/>
    <xf numFmtId="14" fontId="8" fillId="0" borderId="0" xfId="3" applyNumberFormat="1" applyFont="1" applyAlignment="1">
      <alignment horizontal="left"/>
    </xf>
    <xf numFmtId="0" fontId="9" fillId="0" borderId="0" xfId="3" applyFont="1" applyAlignment="1">
      <alignment horizontal="center"/>
    </xf>
    <xf numFmtId="0" fontId="9" fillId="0" borderId="0" xfId="3" applyFont="1"/>
    <xf numFmtId="167" fontId="9" fillId="0" borderId="0" xfId="3" applyNumberFormat="1" applyFont="1" applyAlignment="1">
      <alignment horizontal="right"/>
    </xf>
    <xf numFmtId="1" fontId="8" fillId="0" borderId="0" xfId="3" applyNumberFormat="1" applyFont="1" applyAlignment="1">
      <alignment horizontal="center"/>
    </xf>
    <xf numFmtId="168" fontId="8" fillId="0" borderId="0" xfId="3" applyNumberFormat="1" applyFont="1" applyAlignment="1">
      <alignment horizontal="right"/>
    </xf>
    <xf numFmtId="1" fontId="8" fillId="0" borderId="16" xfId="3" applyNumberFormat="1" applyFont="1" applyBorder="1" applyAlignment="1">
      <alignment horizontal="center"/>
    </xf>
    <xf numFmtId="168" fontId="8" fillId="0" borderId="16" xfId="3" applyNumberFormat="1" applyFont="1" applyBorder="1" applyAlignment="1">
      <alignment horizontal="right"/>
    </xf>
    <xf numFmtId="0" fontId="8" fillId="0" borderId="0" xfId="3" applyFont="1" applyAlignment="1">
      <alignment horizontal="center"/>
    </xf>
    <xf numFmtId="168" fontId="9" fillId="0" borderId="0" xfId="3" applyNumberFormat="1" applyFont="1" applyAlignment="1">
      <alignment horizontal="right"/>
    </xf>
    <xf numFmtId="1" fontId="8" fillId="0" borderId="1" xfId="3" applyNumberFormat="1" applyFont="1" applyBorder="1" applyAlignment="1">
      <alignment horizontal="center"/>
    </xf>
    <xf numFmtId="166" fontId="8" fillId="0" borderId="1" xfId="4" applyNumberFormat="1" applyFont="1" applyBorder="1" applyAlignment="1">
      <alignment horizontal="right"/>
    </xf>
    <xf numFmtId="0" fontId="8" fillId="0" borderId="17" xfId="3" applyFont="1" applyBorder="1" applyAlignment="1">
      <alignment horizontal="center"/>
    </xf>
    <xf numFmtId="168" fontId="8" fillId="0" borderId="17" xfId="3" applyNumberFormat="1" applyFont="1" applyBorder="1" applyAlignment="1">
      <alignment horizontal="right"/>
    </xf>
    <xf numFmtId="168" fontId="8" fillId="0" borderId="0" xfId="3" applyNumberFormat="1" applyFont="1"/>
    <xf numFmtId="168" fontId="8" fillId="0" borderId="1" xfId="3" applyNumberFormat="1" applyFont="1" applyBorder="1"/>
    <xf numFmtId="0" fontId="8" fillId="0" borderId="12" xfId="3" applyFont="1" applyBorder="1"/>
    <xf numFmtId="0" fontId="8" fillId="0" borderId="1" xfId="3" applyFont="1" applyBorder="1"/>
    <xf numFmtId="0" fontId="8" fillId="0" borderId="13" xfId="3" applyFont="1" applyBorder="1"/>
    <xf numFmtId="0" fontId="8" fillId="4" borderId="0" xfId="3" applyFont="1" applyFill="1"/>
    <xf numFmtId="1" fontId="8" fillId="4" borderId="0" xfId="3" applyNumberFormat="1" applyFont="1" applyFill="1" applyAlignment="1">
      <alignment horizontal="center"/>
    </xf>
    <xf numFmtId="168" fontId="8" fillId="4" borderId="0" xfId="3" applyNumberFormat="1" applyFont="1" applyFill="1" applyAlignment="1">
      <alignment horizontal="right"/>
    </xf>
    <xf numFmtId="0" fontId="10" fillId="0" borderId="0" xfId="3" applyFont="1"/>
    <xf numFmtId="1" fontId="10" fillId="0" borderId="0" xfId="3" applyNumberFormat="1" applyFont="1" applyAlignment="1">
      <alignment horizontal="center"/>
    </xf>
    <xf numFmtId="168" fontId="10" fillId="0" borderId="0" xfId="3" applyNumberFormat="1" applyFont="1" applyAlignment="1">
      <alignment horizontal="right"/>
    </xf>
    <xf numFmtId="0" fontId="2" fillId="2" borderId="1" xfId="0" applyFont="1" applyFill="1" applyBorder="1" applyAlignment="1">
      <alignment horizontal="center" vertical="center"/>
    </xf>
  </cellXfs>
  <cellStyles count="5">
    <cellStyle name="Millares" xfId="2" builtinId="3"/>
    <cellStyle name="Millares 2" xfId="4" xr:uid="{5A68A70F-2200-4541-A35D-35D064771DC0}"/>
    <cellStyle name="Moneda" xfId="1" builtinId="4"/>
    <cellStyle name="Normal" xfId="0" builtinId="0"/>
    <cellStyle name="Normal 2" xfId="3" xr:uid="{BDC649AD-FDD8-46E1-BE54-5FED6A507B85}"/>
  </cellStyles>
  <dxfs count="1">
    <dxf>
      <numFmt numFmtId="166"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5E1DCAA6-82C4-4956-82E8-C88D12612B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38162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INFORMES%20PARA%20PRESENTAR%20A%20DIRECCION%20ADM\03%20-%20GESTION%20DE%20COBRO%20CARTERA%20TULUA%20CEDES%20NACIONAL.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BORRADOR2"/>
      <sheetName val="TD"/>
      <sheetName val="TD2"/>
      <sheetName val="Contactos"/>
      <sheetName val="CORREO"/>
      <sheetName val="ACTA"/>
      <sheetName val="GESTION DE COBRO"/>
      <sheetName val="Borrador"/>
      <sheetName val="Hoja6"/>
      <sheetName val="03 - GESTION DE COBRO CARTERA T"/>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579.794313773149" createdVersion="7" refreshedVersion="7" minRefreshableVersion="3" recordCount="50" xr:uid="{01102755-B8E9-483F-9E68-8697E6E2F62E}">
  <cacheSource type="worksheet">
    <worksheetSource ref="A2:AQ52" sheet="ESTADO DE CADA FACTURA"/>
  </cacheSource>
  <cacheFields count="43">
    <cacheField name="NIT IPS" numFmtId="0">
      <sharedItems containsSemiMixedTypes="0" containsString="0" containsNumber="1" containsInteger="1" minValue="805027743" maxValue="805027743"/>
    </cacheField>
    <cacheField name=" ENTIDAD" numFmtId="0">
      <sharedItems/>
    </cacheField>
    <cacheField name="PrefijoFactura" numFmtId="0">
      <sharedItems containsBlank="1"/>
    </cacheField>
    <cacheField name="NUMERO FACTURA" numFmtId="0">
      <sharedItems containsSemiMixedTypes="0" containsString="0" containsNumber="1" containsInteger="1" minValue="119" maxValue="1449811"/>
    </cacheField>
    <cacheField name="PREFIJO SASS" numFmtId="0">
      <sharedItems containsBlank="1"/>
    </cacheField>
    <cacheField name="NUMERO FACT SASSS" numFmtId="0">
      <sharedItems containsString="0" containsBlank="1" containsNumber="1" containsInteger="1" minValue="3145" maxValue="1348732"/>
    </cacheField>
    <cacheField name="DOC CONTABLE" numFmtId="0">
      <sharedItems containsString="0" containsBlank="1" containsNumber="1" containsInteger="1" minValue="1220094178" maxValue="1902270959"/>
    </cacheField>
    <cacheField name="FACTURA" numFmtId="0">
      <sharedItems containsMixedTypes="1" containsNumber="1" containsInteger="1" minValue="1060" maxValue="1060"/>
    </cacheField>
    <cacheField name="LLAVE" numFmtId="0">
      <sharedItems/>
    </cacheField>
    <cacheField name="FECHA FACT IPS" numFmtId="14">
      <sharedItems containsSemiMixedTypes="0" containsNonDate="0" containsDate="1" containsString="0" minDate="2009-04-29T00:00:00" maxDate="2021-06-03T00:00:00"/>
    </cacheField>
    <cacheField name="VALOR FACT IPS" numFmtId="166">
      <sharedItems containsSemiMixedTypes="0" containsString="0" containsNumber="1" containsInteger="1" minValue="8775" maxValue="61517395"/>
    </cacheField>
    <cacheField name="SALDO FACT IPS" numFmtId="166">
      <sharedItems containsSemiMixedTypes="0" containsString="0" containsNumber="1" containsInteger="1" minValue="5550" maxValue="61517395"/>
    </cacheField>
    <cacheField name="OBSERVACION SASS" numFmtId="0">
      <sharedItems/>
    </cacheField>
    <cacheField name="ESTADO EPS ENERO 17 DEL 2022" numFmtId="0">
      <sharedItems count="5">
        <s v="FACTURA NO RADICADA"/>
        <s v="FACTURA CANCELADA"/>
        <s v="FACTURA CERRADA POR EXTEMPORANEIDAD"/>
        <s v="GLOSA ACEPTADA POR IPS"/>
        <s v="FACTURA DEVUELTA"/>
      </sharedItems>
    </cacheField>
    <cacheField name="POR PAGAR SAP" numFmtId="0">
      <sharedItems containsNonDate="0" containsString="0" containsBlank="1"/>
    </cacheField>
    <cacheField name="DOCUMENTO CONTABLE" numFmtId="0">
      <sharedItems containsNonDate="0" containsString="0" containsBlank="1"/>
    </cacheField>
    <cacheField name="FUERA DE CIERRE" numFmtId="0">
      <sharedItems containsNonDate="0" containsString="0" containsBlank="1"/>
    </cacheField>
    <cacheField name="VALIDACION ALFA FACT" numFmtId="0">
      <sharedItems/>
    </cacheField>
    <cacheField name="VALOR RADICADO FACT" numFmtId="166">
      <sharedItems containsString="0" containsBlank="1" containsNumber="1" containsInteger="1" minValue="8775" maxValue="61517395"/>
    </cacheField>
    <cacheField name="VALOR GLOSA ACEPTDA" numFmtId="166">
      <sharedItems containsString="0" containsBlank="1" containsNumber="1" containsInteger="1" minValue="0" maxValue="12572918"/>
    </cacheField>
    <cacheField name="OBSERVACION GLOSA ACEPTADA" numFmtId="0">
      <sharedItems containsBlank="1"/>
    </cacheField>
    <cacheField name="VALOR GLOSA DV" numFmtId="166">
      <sharedItems containsString="0" containsBlank="1" containsNumber="1" containsInteger="1" minValue="0" maxValue="61517395"/>
    </cacheField>
    <cacheField name="OBSERVACION GLOSA DV" numFmtId="0">
      <sharedItems containsBlank="1" longText="1"/>
    </cacheField>
    <cacheField name="VALOR CRUZADO SASS" numFmtId="166">
      <sharedItems containsString="0" containsBlank="1" containsNumber="1" containsInteger="1" minValue="0" maxValue="7761145"/>
    </cacheField>
    <cacheField name="SALDO SASS" numFmtId="166">
      <sharedItems containsString="0" containsBlank="1" containsNumber="1" containsInteger="1" minValue="0" maxValue="61517395"/>
    </cacheField>
    <cacheField name="RETENCION" numFmtId="166">
      <sharedItems containsString="0" containsBlank="1" containsNumber="1" containsInteger="1" minValue="0" maxValue="150257"/>
    </cacheField>
    <cacheField name="VALO CANCELADO SAP" numFmtId="166">
      <sharedItems containsString="0" containsBlank="1" containsNumber="1" containsInteger="1" minValue="52361" maxValue="7362588"/>
    </cacheField>
    <cacheField name="DOC COMPENSACION SAP" numFmtId="0">
      <sharedItems containsString="0" containsBlank="1" containsNumber="1" containsInteger="1" minValue="121901737" maxValue="2201166772"/>
    </cacheField>
    <cacheField name="FECHA COMPENSACION SAP" numFmtId="0">
      <sharedItems containsNonDate="0" containsDate="1" containsString="0" containsBlank="1" minDate="2012-07-25T00:00:00" maxDate="2022-01-13T00:00:00"/>
    </cacheField>
    <cacheField name="VALOR TRANFERENCIA" numFmtId="0">
      <sharedItems containsString="0" containsBlank="1" containsNumber="1" containsInteger="1" minValue="788738" maxValue="8001724"/>
    </cacheField>
    <cacheField name="AUTORIZACION" numFmtId="0">
      <sharedItems containsString="0" containsBlank="1" containsNumber="1" containsInteger="1" minValue="121645000000000" maxValue="211193000000000"/>
    </cacheField>
    <cacheField name="ENTIDAD RESPONSABLE PAGO" numFmtId="0">
      <sharedItems containsNonDate="0" containsString="0" containsBlank="1"/>
    </cacheField>
    <cacheField name="FECHA RAD IPS" numFmtId="14">
      <sharedItems containsSemiMixedTypes="0" containsNonDate="0" containsDate="1" containsString="0" minDate="2009-05-12T00:00:00" maxDate="2021-07-02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acheField>
    <cacheField name="NUMERO INGRESO FACT" numFmtId="0">
      <sharedItems containsString="0" containsBlank="1" containsNumber="1" containsInteger="1" minValue="1" maxValue="7"/>
    </cacheField>
    <cacheField name="F PROBABLE PAGO SASS" numFmtId="0">
      <sharedItems containsString="0" containsBlank="1" containsNumber="1" containsInteger="1" minValue="20140315" maxValue="21001231"/>
    </cacheField>
    <cacheField name="F RAD SASS" numFmtId="0">
      <sharedItems containsString="0" containsBlank="1" containsNumber="1" containsInteger="1" minValue="20140311" maxValue="20210423"/>
    </cacheField>
    <cacheField name="VALOR REPORTADO CRICULAR 030" numFmtId="0">
      <sharedItems containsString="0" containsBlank="1" containsNumber="1" containsInteger="1" minValue="8775" maxValue="61517395"/>
    </cacheField>
    <cacheField name="VALOR GLOSA ACEPTADA REPORTADO CIRCULAR 030" numFmtId="0">
      <sharedItems containsString="0" containsBlank="1" containsNumber="1" containsInteger="1" minValue="0" maxValue="12572918"/>
    </cacheField>
    <cacheField name="F CORTE" numFmtId="0">
      <sharedItems containsSemiMixedTypes="0" containsString="0" containsNumber="1" containsInteger="1" minValue="20220117" maxValue="2022011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n v="805027743"/>
    <s v="DUMIAN MEDICAL SAS"/>
    <s v="POUA"/>
    <n v="119"/>
    <m/>
    <m/>
    <m/>
    <s v="POUA_119"/>
    <s v="805027743_POUA_119"/>
    <d v="2010-04-17T00:00:00"/>
    <n v="6534217"/>
    <n v="1278470"/>
    <s v="A)Factura no radicada en ERP"/>
    <x v="0"/>
    <m/>
    <m/>
    <m/>
    <s v="no_cruza"/>
    <m/>
    <m/>
    <m/>
    <m/>
    <m/>
    <m/>
    <m/>
    <m/>
    <m/>
    <m/>
    <m/>
    <m/>
    <m/>
    <m/>
    <d v="2010-04-20T00:00:00"/>
    <m/>
    <m/>
    <m/>
    <s v="SI"/>
    <m/>
    <m/>
    <m/>
    <m/>
    <m/>
    <n v="20220117"/>
  </r>
  <r>
    <n v="805027743"/>
    <s v="DUMIAN MEDICAL SAS"/>
    <s v="CMA"/>
    <n v="1030"/>
    <m/>
    <m/>
    <m/>
    <s v="CMA_1030"/>
    <s v="805027743_CMA_1030"/>
    <d v="2019-06-08T00:00:00"/>
    <n v="94193"/>
    <n v="94193"/>
    <s v="A)Factura no radicada en ERP"/>
    <x v="0"/>
    <m/>
    <m/>
    <m/>
    <s v="no_cruza"/>
    <m/>
    <m/>
    <m/>
    <m/>
    <m/>
    <m/>
    <m/>
    <m/>
    <m/>
    <m/>
    <m/>
    <m/>
    <m/>
    <m/>
    <d v="2019-12-02T00:00:00"/>
    <m/>
    <m/>
    <m/>
    <s v="SI"/>
    <m/>
    <m/>
    <m/>
    <m/>
    <m/>
    <n v="20220117"/>
  </r>
  <r>
    <n v="805027743"/>
    <s v="DUMIAN MEDICAL SAS"/>
    <m/>
    <n v="1060"/>
    <m/>
    <m/>
    <m/>
    <n v="1060"/>
    <s v="805027743_1060"/>
    <d v="2014-11-01T00:00:00"/>
    <n v="180850"/>
    <n v="180850"/>
    <s v="A)Factura no radicada en ERP"/>
    <x v="0"/>
    <m/>
    <m/>
    <m/>
    <s v="no_cruza"/>
    <m/>
    <m/>
    <m/>
    <m/>
    <m/>
    <m/>
    <m/>
    <m/>
    <m/>
    <m/>
    <m/>
    <m/>
    <m/>
    <m/>
    <d v="2015-09-21T00:00:00"/>
    <m/>
    <m/>
    <m/>
    <s v="SI"/>
    <m/>
    <m/>
    <m/>
    <m/>
    <m/>
    <n v="20220117"/>
  </r>
  <r>
    <n v="805027743"/>
    <s v="DUMIAN MEDICAL SAS"/>
    <s v="CMA"/>
    <n v="1149"/>
    <m/>
    <m/>
    <m/>
    <s v="CMA_1149"/>
    <s v="805027743_CMA_1149"/>
    <d v="2019-06-10T00:00:00"/>
    <n v="697480"/>
    <n v="697480"/>
    <s v="A)Factura no radicada en ERP"/>
    <x v="0"/>
    <m/>
    <m/>
    <m/>
    <s v="no_cruza"/>
    <m/>
    <m/>
    <m/>
    <m/>
    <m/>
    <m/>
    <m/>
    <m/>
    <m/>
    <m/>
    <m/>
    <m/>
    <m/>
    <m/>
    <d v="2019-12-02T00:00:00"/>
    <m/>
    <m/>
    <m/>
    <s v="SI"/>
    <m/>
    <m/>
    <m/>
    <m/>
    <m/>
    <n v="20220117"/>
  </r>
  <r>
    <n v="805027743"/>
    <s v="DUMIAN MEDICAL SAS"/>
    <s v="PU"/>
    <n v="1577"/>
    <m/>
    <m/>
    <m/>
    <s v="PU_1577"/>
    <s v="805027743_PU_1577"/>
    <d v="2009-04-29T00:00:00"/>
    <n v="13008797"/>
    <n v="895586"/>
    <s v="A)Factura no radicada en ERP"/>
    <x v="0"/>
    <m/>
    <m/>
    <m/>
    <s v="no_cruza"/>
    <m/>
    <m/>
    <m/>
    <m/>
    <m/>
    <m/>
    <m/>
    <m/>
    <m/>
    <m/>
    <m/>
    <m/>
    <m/>
    <m/>
    <d v="2009-05-12T00:00:00"/>
    <m/>
    <m/>
    <m/>
    <s v="SI"/>
    <m/>
    <m/>
    <m/>
    <m/>
    <m/>
    <n v="20220117"/>
  </r>
  <r>
    <n v="805027743"/>
    <s v="DUMIAN MEDICAL SAS"/>
    <s v="AC"/>
    <n v="19731"/>
    <m/>
    <m/>
    <m/>
    <s v="AC_19731"/>
    <s v="805027743_AC_19731"/>
    <d v="2012-08-29T00:00:00"/>
    <n v="1536927"/>
    <n v="33013"/>
    <s v="A)Factura no radicada en ERP"/>
    <x v="0"/>
    <m/>
    <m/>
    <m/>
    <s v="no_cruza"/>
    <m/>
    <m/>
    <m/>
    <m/>
    <m/>
    <m/>
    <m/>
    <m/>
    <m/>
    <m/>
    <m/>
    <m/>
    <m/>
    <m/>
    <d v="2012-10-16T00:00:00"/>
    <m/>
    <m/>
    <m/>
    <s v="SI"/>
    <m/>
    <m/>
    <m/>
    <m/>
    <m/>
    <n v="20220117"/>
  </r>
  <r>
    <n v="805027743"/>
    <s v="DUMIAN MEDICAL SAS"/>
    <s v="CMF"/>
    <n v="33939"/>
    <m/>
    <m/>
    <m/>
    <s v="CMF_33939"/>
    <s v="805027743_CMF_33939"/>
    <d v="2021-02-06T00:00:00"/>
    <n v="595330"/>
    <n v="595330"/>
    <s v="A)Factura no radicada en ERP"/>
    <x v="0"/>
    <m/>
    <m/>
    <m/>
    <s v="no_cruza"/>
    <m/>
    <m/>
    <m/>
    <m/>
    <m/>
    <m/>
    <m/>
    <m/>
    <m/>
    <m/>
    <m/>
    <m/>
    <m/>
    <m/>
    <d v="2021-02-24T00:00:00"/>
    <m/>
    <m/>
    <m/>
    <s v="SI"/>
    <m/>
    <m/>
    <m/>
    <m/>
    <m/>
    <n v="20220117"/>
  </r>
  <r>
    <n v="805027743"/>
    <s v="DUMIAN MEDICAL SAS"/>
    <s v="CMF"/>
    <n v="33949"/>
    <m/>
    <m/>
    <m/>
    <s v="CMF_33949"/>
    <s v="805027743_CMF_33949"/>
    <d v="2021-02-07T00:00:00"/>
    <n v="59700"/>
    <n v="59700"/>
    <s v="A)Factura no radicada en ERP"/>
    <x v="0"/>
    <m/>
    <m/>
    <m/>
    <s v="no_cruza"/>
    <m/>
    <m/>
    <m/>
    <m/>
    <m/>
    <m/>
    <m/>
    <m/>
    <m/>
    <m/>
    <m/>
    <m/>
    <m/>
    <m/>
    <d v="2021-02-24T00:00:00"/>
    <m/>
    <m/>
    <m/>
    <s v="SI"/>
    <m/>
    <m/>
    <m/>
    <m/>
    <m/>
    <n v="20220117"/>
  </r>
  <r>
    <n v="805027743"/>
    <s v="DUMIAN MEDICAL SAS"/>
    <s v="CMF"/>
    <n v="36376"/>
    <m/>
    <m/>
    <m/>
    <s v="CMF_36376"/>
    <s v="805027743_CMF_36376"/>
    <d v="2021-02-24T00:00:00"/>
    <n v="16381110"/>
    <n v="16381110"/>
    <s v="A)Factura no radicada en ERP"/>
    <x v="0"/>
    <m/>
    <m/>
    <m/>
    <s v="no_cruza"/>
    <m/>
    <m/>
    <m/>
    <m/>
    <m/>
    <m/>
    <m/>
    <m/>
    <m/>
    <m/>
    <m/>
    <m/>
    <m/>
    <m/>
    <d v="2021-03-09T00:00:00"/>
    <m/>
    <m/>
    <m/>
    <s v="SI"/>
    <m/>
    <m/>
    <m/>
    <m/>
    <m/>
    <n v="20220117"/>
  </r>
  <r>
    <n v="805027743"/>
    <s v="DUMIAN MEDICAL SAS"/>
    <s v="CMF"/>
    <n v="40785"/>
    <m/>
    <m/>
    <m/>
    <s v="CMF_40785"/>
    <s v="805027743_CMF_40785"/>
    <d v="2021-03-30T00:00:00"/>
    <n v="372544"/>
    <n v="372544"/>
    <s v="A)Factura no radicada en ERP"/>
    <x v="0"/>
    <m/>
    <m/>
    <m/>
    <s v="no_cruza"/>
    <m/>
    <m/>
    <m/>
    <m/>
    <m/>
    <m/>
    <m/>
    <m/>
    <m/>
    <m/>
    <m/>
    <m/>
    <m/>
    <m/>
    <d v="2021-05-03T00:00:00"/>
    <m/>
    <m/>
    <m/>
    <s v="SI"/>
    <m/>
    <m/>
    <m/>
    <m/>
    <m/>
    <n v="20220117"/>
  </r>
  <r>
    <n v="805027743"/>
    <s v="DUMIAN MEDICAL SAS"/>
    <s v="CMF"/>
    <n v="41193"/>
    <m/>
    <m/>
    <m/>
    <s v="CMF_41193"/>
    <s v="805027743_CMF_41193"/>
    <d v="2021-04-02T00:00:00"/>
    <n v="172013"/>
    <n v="172013"/>
    <s v="A)Factura no radicada en ERP"/>
    <x v="0"/>
    <m/>
    <m/>
    <m/>
    <s v="no_cruza"/>
    <m/>
    <m/>
    <m/>
    <m/>
    <m/>
    <m/>
    <m/>
    <m/>
    <m/>
    <m/>
    <m/>
    <m/>
    <m/>
    <m/>
    <d v="2021-05-03T00:00:00"/>
    <m/>
    <m/>
    <m/>
    <s v="SI"/>
    <m/>
    <m/>
    <m/>
    <m/>
    <m/>
    <n v="20220117"/>
  </r>
  <r>
    <n v="805027743"/>
    <s v="DUMIAN MEDICAL SAS"/>
    <s v="CMF"/>
    <n v="41969"/>
    <m/>
    <m/>
    <m/>
    <s v="CMF_41969"/>
    <s v="805027743_CMF_41969"/>
    <d v="2021-04-08T00:00:00"/>
    <n v="168210"/>
    <n v="168210"/>
    <s v="A)Factura no radicada en ERP"/>
    <x v="0"/>
    <m/>
    <m/>
    <m/>
    <s v="no_cruza"/>
    <m/>
    <m/>
    <m/>
    <m/>
    <m/>
    <m/>
    <m/>
    <m/>
    <m/>
    <m/>
    <m/>
    <m/>
    <m/>
    <m/>
    <d v="2021-05-03T00:00:00"/>
    <m/>
    <m/>
    <m/>
    <s v="SI"/>
    <m/>
    <m/>
    <m/>
    <m/>
    <m/>
    <n v="20220117"/>
  </r>
  <r>
    <n v="805027743"/>
    <s v="DUMIAN MEDICAL SAS"/>
    <s v="CMF"/>
    <n v="42772"/>
    <m/>
    <m/>
    <m/>
    <s v="CMF_42772"/>
    <s v="805027743_CMF_42772"/>
    <d v="2021-04-13T00:00:00"/>
    <n v="149624"/>
    <n v="149624"/>
    <s v="A)Factura no radicada en ERP"/>
    <x v="0"/>
    <m/>
    <m/>
    <m/>
    <s v="no_cruza"/>
    <m/>
    <m/>
    <m/>
    <m/>
    <m/>
    <m/>
    <m/>
    <m/>
    <m/>
    <m/>
    <m/>
    <m/>
    <m/>
    <m/>
    <d v="2021-07-01T00:00:00"/>
    <m/>
    <m/>
    <m/>
    <s v="SI"/>
    <m/>
    <m/>
    <m/>
    <m/>
    <m/>
    <n v="20220117"/>
  </r>
  <r>
    <n v="805027743"/>
    <s v="DUMIAN MEDICAL SAS"/>
    <s v="CMF"/>
    <n v="48941"/>
    <m/>
    <m/>
    <m/>
    <s v="CMF_48941"/>
    <s v="805027743_CMF_48941"/>
    <d v="2021-06-02T00:00:00"/>
    <n v="9835392"/>
    <n v="9835392"/>
    <s v="A)Factura no radicada en ERP"/>
    <x v="0"/>
    <m/>
    <m/>
    <m/>
    <s v="no_cruza"/>
    <m/>
    <m/>
    <m/>
    <m/>
    <m/>
    <m/>
    <m/>
    <m/>
    <m/>
    <m/>
    <m/>
    <m/>
    <m/>
    <m/>
    <d v="2021-07-01T00:00:00"/>
    <m/>
    <m/>
    <m/>
    <s v="SI"/>
    <m/>
    <m/>
    <m/>
    <m/>
    <m/>
    <n v="20220117"/>
  </r>
  <r>
    <n v="805027743"/>
    <s v="DUMIAN MEDICAL SAS"/>
    <s v="CMF"/>
    <n v="48943"/>
    <m/>
    <m/>
    <m/>
    <s v="CMF_48943"/>
    <s v="805027743_CMF_48943"/>
    <d v="2021-06-02T00:00:00"/>
    <n v="1578188"/>
    <n v="1578188"/>
    <s v="A)Factura no radicada en ERP"/>
    <x v="0"/>
    <m/>
    <m/>
    <m/>
    <s v="no_cruza"/>
    <m/>
    <m/>
    <m/>
    <m/>
    <m/>
    <m/>
    <m/>
    <m/>
    <m/>
    <m/>
    <m/>
    <m/>
    <m/>
    <m/>
    <d v="2021-07-01T00:00:00"/>
    <m/>
    <m/>
    <m/>
    <s v="SI"/>
    <m/>
    <m/>
    <m/>
    <m/>
    <m/>
    <n v="20220117"/>
  </r>
  <r>
    <n v="805027743"/>
    <s v="DUMIAN MEDICAL SAS"/>
    <s v="CMF"/>
    <n v="48944"/>
    <m/>
    <m/>
    <m/>
    <s v="CMF_48944"/>
    <s v="805027743_CMF_48944"/>
    <d v="2021-06-02T00:00:00"/>
    <n v="36882720"/>
    <n v="36882720"/>
    <s v="A)Factura no radicada en ERP"/>
    <x v="0"/>
    <m/>
    <m/>
    <m/>
    <s v="no_cruza"/>
    <m/>
    <m/>
    <m/>
    <m/>
    <m/>
    <m/>
    <m/>
    <m/>
    <m/>
    <m/>
    <m/>
    <m/>
    <m/>
    <m/>
    <d v="2021-07-01T00:00:00"/>
    <m/>
    <m/>
    <m/>
    <s v="SI"/>
    <m/>
    <m/>
    <m/>
    <m/>
    <m/>
    <n v="20220117"/>
  </r>
  <r>
    <n v="805027743"/>
    <s v="DUMIAN MEDICAL SAS"/>
    <s v="CMF"/>
    <n v="48947"/>
    <m/>
    <m/>
    <m/>
    <s v="CMF_48947"/>
    <s v="805027743_CMF_48947"/>
    <d v="2021-06-02T00:00:00"/>
    <n v="9048507"/>
    <n v="9048507"/>
    <s v="A)Factura no radicada en ERP"/>
    <x v="0"/>
    <m/>
    <m/>
    <m/>
    <s v="no_cruza"/>
    <m/>
    <m/>
    <m/>
    <m/>
    <m/>
    <m/>
    <m/>
    <m/>
    <m/>
    <m/>
    <m/>
    <m/>
    <m/>
    <m/>
    <d v="2021-07-01T00:00:00"/>
    <m/>
    <m/>
    <m/>
    <s v="SI"/>
    <m/>
    <m/>
    <m/>
    <m/>
    <m/>
    <n v="20220117"/>
  </r>
  <r>
    <n v="805027743"/>
    <s v="DUMIAN MEDICAL SAS"/>
    <s v="TMA"/>
    <n v="401056"/>
    <m/>
    <m/>
    <m/>
    <s v="TMA_401056"/>
    <s v="805027743_TMA_401056"/>
    <d v="2015-07-16T00:00:00"/>
    <n v="60085"/>
    <n v="60085"/>
    <s v="A)Factura no radicada en ERP"/>
    <x v="0"/>
    <m/>
    <m/>
    <m/>
    <s v="no_cruza"/>
    <m/>
    <m/>
    <m/>
    <m/>
    <m/>
    <m/>
    <m/>
    <m/>
    <m/>
    <m/>
    <m/>
    <m/>
    <m/>
    <m/>
    <d v="2015-08-19T00:00:00"/>
    <m/>
    <m/>
    <m/>
    <s v="SI"/>
    <m/>
    <m/>
    <m/>
    <m/>
    <m/>
    <n v="20220117"/>
  </r>
  <r>
    <n v="805027743"/>
    <s v="DUMIAN MEDICAL SAS"/>
    <s v="TMA"/>
    <n v="870634"/>
    <m/>
    <m/>
    <m/>
    <s v="TMA_870634"/>
    <s v="805027743_TMA_870634"/>
    <d v="2017-03-26T00:00:00"/>
    <n v="737128"/>
    <n v="737128"/>
    <s v="A)Factura no radicada en ERP"/>
    <x v="0"/>
    <m/>
    <m/>
    <m/>
    <s v="no_cruza"/>
    <m/>
    <m/>
    <m/>
    <m/>
    <m/>
    <m/>
    <m/>
    <m/>
    <m/>
    <m/>
    <m/>
    <m/>
    <m/>
    <m/>
    <d v="2017-11-29T00:00:00"/>
    <m/>
    <m/>
    <m/>
    <s v="SI"/>
    <m/>
    <m/>
    <m/>
    <m/>
    <m/>
    <n v="20220117"/>
  </r>
  <r>
    <n v="805027743"/>
    <s v="DUMIAN MEDICAL SAS"/>
    <s v="TMA"/>
    <n v="1440537"/>
    <m/>
    <m/>
    <m/>
    <s v="TMA_1440537"/>
    <s v="805027743_TMA_1440537"/>
    <d v="2019-05-14T00:00:00"/>
    <n v="884462"/>
    <n v="884462"/>
    <s v="A)Factura no radicada en ERP"/>
    <x v="0"/>
    <m/>
    <m/>
    <m/>
    <s v="no_cruza"/>
    <m/>
    <m/>
    <m/>
    <m/>
    <m/>
    <m/>
    <m/>
    <m/>
    <m/>
    <m/>
    <m/>
    <m/>
    <m/>
    <m/>
    <d v="2019-12-02T00:00:00"/>
    <m/>
    <m/>
    <m/>
    <s v="SI"/>
    <m/>
    <m/>
    <m/>
    <m/>
    <m/>
    <n v="20220117"/>
  </r>
  <r>
    <n v="805027743"/>
    <s v="DUMIAN MEDICAL SAS"/>
    <s v="TMA"/>
    <n v="1449811"/>
    <m/>
    <m/>
    <m/>
    <s v="TMA_1449811"/>
    <s v="805027743_TMA_1449811"/>
    <d v="2019-05-23T00:00:00"/>
    <n v="3791913"/>
    <n v="3791913"/>
    <s v="A)Factura no radicada en ERP"/>
    <x v="0"/>
    <m/>
    <m/>
    <m/>
    <s v="no_cruza"/>
    <m/>
    <m/>
    <m/>
    <m/>
    <m/>
    <m/>
    <m/>
    <m/>
    <m/>
    <m/>
    <m/>
    <m/>
    <m/>
    <m/>
    <d v="2019-12-02T00:00:00"/>
    <m/>
    <m/>
    <m/>
    <s v="SI"/>
    <m/>
    <m/>
    <m/>
    <m/>
    <m/>
    <n v="20220117"/>
  </r>
  <r>
    <n v="805027743"/>
    <s v="DUMIAN MEDICAL SAS"/>
    <s v="TMA"/>
    <n v="894507"/>
    <s v="TMA"/>
    <n v="894507"/>
    <n v="1221184717"/>
    <s v="TMA_894507"/>
    <s v="805027743_TMA_894507"/>
    <d v="2017-05-02T00:00:00"/>
    <n v="5178328"/>
    <n v="230203"/>
    <s v="B)Factura sin saldo ERP"/>
    <x v="1"/>
    <m/>
    <m/>
    <m/>
    <s v="OK"/>
    <n v="5178328"/>
    <n v="0"/>
    <m/>
    <n v="0"/>
    <m/>
    <n v="5178328"/>
    <n v="0"/>
    <n v="105303"/>
    <n v="4948125"/>
    <n v="2200486643"/>
    <d v="2018-01-03T00:00:00"/>
    <n v="5148927"/>
    <n v="170877000000000"/>
    <m/>
    <d v="2017-05-26T00:00:00"/>
    <m/>
    <n v="2"/>
    <m/>
    <s v="SI"/>
    <n v="2"/>
    <n v="20210515"/>
    <n v="20210423"/>
    <n v="5178328"/>
    <n v="0"/>
    <n v="20220117"/>
  </r>
  <r>
    <n v="805027743"/>
    <s v="DUMIAN MEDICAL SAS"/>
    <s v="TMA"/>
    <n v="147541"/>
    <s v="TMA"/>
    <n v="147541"/>
    <m/>
    <s v="TMA_147541"/>
    <s v="805027743_TMA_147541"/>
    <d v="2014-02-22T00:00:00"/>
    <n v="144391"/>
    <n v="144391"/>
    <s v="B)Factura sin saldo ERP/conciliar diferencia glosa aceptada"/>
    <x v="2"/>
    <m/>
    <m/>
    <m/>
    <s v="OK"/>
    <n v="144391"/>
    <n v="144391"/>
    <m/>
    <n v="0"/>
    <m/>
    <n v="0"/>
    <n v="0"/>
    <m/>
    <m/>
    <m/>
    <m/>
    <m/>
    <m/>
    <m/>
    <d v="2014-03-14T00:00:00"/>
    <m/>
    <n v="2"/>
    <m/>
    <s v="SI"/>
    <n v="2"/>
    <n v="20170602"/>
    <n v="20170524"/>
    <n v="144391"/>
    <n v="144391"/>
    <n v="20220117"/>
  </r>
  <r>
    <n v="805027743"/>
    <s v="DUMIAN MEDICAL SAS"/>
    <s v="TMA"/>
    <n v="149964"/>
    <s v="TMA"/>
    <n v="149964"/>
    <m/>
    <s v="TMA_149964"/>
    <s v="805027743_TMA_149964"/>
    <d v="2014-02-28T00:00:00"/>
    <n v="49816"/>
    <n v="49816"/>
    <s v="B)Factura sin saldo ERP/conciliar diferencia glosa aceptada"/>
    <x v="2"/>
    <m/>
    <m/>
    <m/>
    <s v="OK"/>
    <n v="49816"/>
    <n v="49816"/>
    <m/>
    <n v="0"/>
    <m/>
    <n v="0"/>
    <n v="0"/>
    <m/>
    <m/>
    <m/>
    <m/>
    <m/>
    <m/>
    <m/>
    <d v="2014-03-14T00:00:00"/>
    <m/>
    <n v="2"/>
    <m/>
    <s v="SI"/>
    <n v="2"/>
    <n v="20170602"/>
    <n v="20170524"/>
    <n v="49816"/>
    <n v="49816"/>
    <n v="20220117"/>
  </r>
  <r>
    <n v="805027743"/>
    <s v="DUMIAN MEDICAL SAS"/>
    <s v="TMA"/>
    <n v="175796"/>
    <s v="TMA"/>
    <n v="175796"/>
    <m/>
    <s v="TMA_175796"/>
    <s v="805027743_TMA_175796"/>
    <d v="2014-04-29T00:00:00"/>
    <n v="1953284"/>
    <n v="1953284"/>
    <s v="B)Factura sin saldo ERP/conciliar diferencia glosa aceptada"/>
    <x v="2"/>
    <m/>
    <m/>
    <m/>
    <s v="OK"/>
    <n v="1953284"/>
    <n v="1953284"/>
    <m/>
    <n v="0"/>
    <m/>
    <n v="0"/>
    <n v="0"/>
    <m/>
    <m/>
    <m/>
    <m/>
    <m/>
    <m/>
    <m/>
    <d v="2014-08-08T00:00:00"/>
    <m/>
    <n v="2"/>
    <m/>
    <s v="SI"/>
    <n v="2"/>
    <n v="20170602"/>
    <n v="20170524"/>
    <n v="1953284"/>
    <n v="1953284"/>
    <n v="20220117"/>
  </r>
  <r>
    <n v="805027743"/>
    <s v="DUMIAN MEDICAL SAS"/>
    <s v="TMA"/>
    <n v="191577"/>
    <s v="TMA"/>
    <n v="191577"/>
    <m/>
    <s v="TMA_191577"/>
    <s v="805027743_TMA_191577"/>
    <d v="2014-06-03T00:00:00"/>
    <n v="342890"/>
    <n v="342890"/>
    <s v="B)Factura sin saldo ERP/conciliar diferencia glosa aceptada"/>
    <x v="2"/>
    <m/>
    <m/>
    <m/>
    <s v="OK"/>
    <n v="342890"/>
    <n v="342890"/>
    <m/>
    <n v="0"/>
    <m/>
    <n v="0"/>
    <n v="0"/>
    <m/>
    <m/>
    <m/>
    <m/>
    <m/>
    <m/>
    <m/>
    <d v="2014-08-08T00:00:00"/>
    <m/>
    <n v="2"/>
    <m/>
    <s v="SI"/>
    <n v="2"/>
    <n v="20170602"/>
    <n v="20170524"/>
    <n v="342890"/>
    <n v="342890"/>
    <n v="20220117"/>
  </r>
  <r>
    <n v="805027743"/>
    <s v="DUMIAN MEDICAL SAS"/>
    <s v="TMA"/>
    <n v="215270"/>
    <s v="TMA"/>
    <n v="215270"/>
    <m/>
    <s v="TMA_215270"/>
    <s v="805027743_TMA_215270"/>
    <d v="2014-07-22T00:00:00"/>
    <n v="65100"/>
    <n v="65100"/>
    <s v="B)Factura sin saldo ERP/conciliar diferencia glosa aceptada"/>
    <x v="2"/>
    <m/>
    <m/>
    <m/>
    <s v="OK"/>
    <n v="65100"/>
    <n v="65100"/>
    <m/>
    <n v="0"/>
    <m/>
    <n v="0"/>
    <n v="0"/>
    <m/>
    <m/>
    <m/>
    <m/>
    <m/>
    <m/>
    <m/>
    <d v="2014-08-08T00:00:00"/>
    <m/>
    <n v="2"/>
    <m/>
    <s v="SI"/>
    <n v="2"/>
    <n v="20170602"/>
    <n v="20170524"/>
    <n v="65100"/>
    <n v="65100"/>
    <n v="20220117"/>
  </r>
  <r>
    <n v="805027743"/>
    <s v="DUMIAN MEDICAL SAS"/>
    <s v="TMA"/>
    <n v="222755"/>
    <s v="TMA"/>
    <n v="222755"/>
    <m/>
    <s v="TMA_222755"/>
    <s v="805027743_TMA_222755"/>
    <d v="2014-08-04T00:00:00"/>
    <n v="82015"/>
    <n v="82015"/>
    <s v="B)Factura sin saldo ERP/conciliar diferencia glosa aceptada"/>
    <x v="2"/>
    <m/>
    <m/>
    <m/>
    <s v="OK"/>
    <n v="82015"/>
    <n v="82015"/>
    <m/>
    <n v="0"/>
    <m/>
    <n v="0"/>
    <n v="0"/>
    <m/>
    <m/>
    <m/>
    <m/>
    <m/>
    <m/>
    <m/>
    <d v="2014-08-08T00:00:00"/>
    <m/>
    <n v="2"/>
    <m/>
    <s v="SI"/>
    <n v="2"/>
    <n v="20170602"/>
    <n v="20170524"/>
    <n v="82015"/>
    <n v="82015"/>
    <n v="20220117"/>
  </r>
  <r>
    <n v="805027743"/>
    <s v="DUMIAN MEDICAL SAS"/>
    <s v="AC"/>
    <n v="16481"/>
    <s v="AC"/>
    <n v="16481"/>
    <n v="1220094178"/>
    <s v="AC_16481"/>
    <s v="805027743_AC_16481"/>
    <d v="2012-06-13T00:00:00"/>
    <n v="799088"/>
    <n v="10350"/>
    <s v="B)Factura sin saldo ERP/conciliar diferencia glosa aceptada"/>
    <x v="3"/>
    <m/>
    <m/>
    <m/>
    <s v="OK"/>
    <n v="799088"/>
    <n v="10350"/>
    <s v="GLOSA ACEPTADA POR IPS SEGUN CONCILIACION DEL FEBRERO 2DEL AÑO 2017LEONOR SOLARTE"/>
    <n v="0"/>
    <m/>
    <n v="788738"/>
    <n v="0"/>
    <n v="0"/>
    <n v="788738"/>
    <n v="121901737"/>
    <d v="2012-07-25T00:00:00"/>
    <n v="788738"/>
    <n v="121645000000000"/>
    <m/>
    <d v="2012-06-15T00:00:00"/>
    <m/>
    <n v="2"/>
    <m/>
    <s v="SI"/>
    <n v="2"/>
    <n v="20170220"/>
    <n v="20170210"/>
    <n v="799088"/>
    <n v="10350"/>
    <n v="20220117"/>
  </r>
  <r>
    <n v="805027743"/>
    <s v="DUMIAN MEDICAL SAS"/>
    <s v="AC"/>
    <n v="27349"/>
    <s v="AC"/>
    <n v="27349"/>
    <n v="1220283236"/>
    <s v="AC_27349"/>
    <s v="805027743_AC_27349"/>
    <d v="2013-01-29T00:00:00"/>
    <n v="410954"/>
    <n v="21500"/>
    <s v="B)Factura sin saldo ERP/conciliar diferencia glosa aceptada"/>
    <x v="3"/>
    <m/>
    <m/>
    <m/>
    <s v="OK"/>
    <n v="410954"/>
    <n v="21500"/>
    <s v="GLOSA ACEPTADA POR IPS SEGUN CONCILIACION DEL 10/2/2017LEONOR SOLARTE"/>
    <n v="0"/>
    <m/>
    <n v="389454"/>
    <n v="0"/>
    <n v="7789"/>
    <n v="381665"/>
    <n v="2200182199"/>
    <d v="2013-05-14T00:00:00"/>
    <n v="2055697"/>
    <n v="130941000000000"/>
    <m/>
    <d v="2013-02-19T00:00:00"/>
    <m/>
    <n v="2"/>
    <m/>
    <s v="SI"/>
    <n v="2"/>
    <n v="20170220"/>
    <n v="20170210"/>
    <n v="410954"/>
    <n v="21500"/>
    <n v="20220117"/>
  </r>
  <r>
    <n v="805027743"/>
    <s v="DUMIAN MEDICAL SAS"/>
    <s v="CG"/>
    <n v="11542"/>
    <s v="CG"/>
    <n v="11542"/>
    <m/>
    <s v="CG_11542"/>
    <s v="805027743_CG_11542"/>
    <d v="2015-07-06T00:00:00"/>
    <n v="9057071"/>
    <n v="9057071"/>
    <s v="B)Factura sin saldo ERP/conciliar diferencia glosa aceptada"/>
    <x v="2"/>
    <m/>
    <m/>
    <m/>
    <s v="OK"/>
    <n v="9057071"/>
    <n v="9057071"/>
    <m/>
    <n v="0"/>
    <m/>
    <n v="0"/>
    <n v="0"/>
    <m/>
    <m/>
    <m/>
    <m/>
    <m/>
    <m/>
    <m/>
    <d v="2015-11-23T00:00:00"/>
    <m/>
    <n v="2"/>
    <m/>
    <s v="SI"/>
    <n v="5"/>
    <n v="20180430"/>
    <n v="20180419"/>
    <n v="9057071"/>
    <n v="9057071"/>
    <n v="20220117"/>
  </r>
  <r>
    <n v="805027743"/>
    <s v="DUMIAN MEDICAL SAS"/>
    <s v="CG"/>
    <n v="12711"/>
    <s v="CG"/>
    <n v="12711"/>
    <m/>
    <s v="CG_12711"/>
    <s v="805027743_CG_12711"/>
    <d v="2015-07-21T00:00:00"/>
    <n v="12572918"/>
    <n v="12572918"/>
    <s v="B)Factura sin saldo ERP/conciliar diferencia glosa aceptada"/>
    <x v="2"/>
    <m/>
    <m/>
    <m/>
    <s v="OK"/>
    <n v="12572918"/>
    <n v="12572918"/>
    <m/>
    <n v="0"/>
    <m/>
    <n v="0"/>
    <n v="0"/>
    <m/>
    <m/>
    <m/>
    <m/>
    <m/>
    <m/>
    <m/>
    <d v="2015-11-23T00:00:00"/>
    <m/>
    <n v="2"/>
    <m/>
    <s v="SI"/>
    <n v="4"/>
    <n v="20180430"/>
    <n v="20180419"/>
    <n v="12572918"/>
    <n v="12572918"/>
    <n v="20220117"/>
  </r>
  <r>
    <n v="805027743"/>
    <s v="DUMIAN MEDICAL SAS"/>
    <s v="TMA"/>
    <n v="1265617"/>
    <s v="TMA"/>
    <n v="1265617"/>
    <m/>
    <s v="TMA_1265617"/>
    <s v="805027743_TMA_1265617"/>
    <d v="2018-09-13T00:00:00"/>
    <n v="7524874"/>
    <n v="7192424"/>
    <s v="B)Factura sin saldo ERP/conciliar diferencia glosa aceptada"/>
    <x v="1"/>
    <m/>
    <m/>
    <m/>
    <s v="OK"/>
    <n v="7524874"/>
    <n v="332450"/>
    <s v="SEGÚN  ACTA DE CONCILIACION DEL 22/04/2021 ENTRE LA DRAMAIBER R. Y COORDINADORA DE GLOSAS DUMIAN MEDICAL LA IPSACEPTA $ 332.450 Y LA EPS LEVANTA $ 573.000.GLADYS VIVAS."/>
    <n v="0"/>
    <m/>
    <n v="7192424"/>
    <n v="0"/>
    <m/>
    <n v="7048576"/>
    <n v="2201166772"/>
    <d v="2022-01-12T00:00:00"/>
    <m/>
    <n v="211193000000000"/>
    <m/>
    <d v="2018-11-01T00:00:00"/>
    <m/>
    <n v="2"/>
    <m/>
    <s v="SI"/>
    <n v="4"/>
    <n v="20210515"/>
    <n v="20210423"/>
    <n v="7524874"/>
    <n v="332450"/>
    <n v="20220117"/>
  </r>
  <r>
    <n v="805027743"/>
    <s v="DUMIAN MEDICAL SAS"/>
    <s v="CMF"/>
    <n v="28211"/>
    <s v="CMF"/>
    <n v="28211"/>
    <n v="1221689165"/>
    <s v="CMF_28211"/>
    <s v="805027743_CMF_28211"/>
    <d v="2020-12-15T00:00:00"/>
    <n v="7883645"/>
    <n v="248300"/>
    <s v="B)Factura sin saldo ERP/conciliar diferencia glosa aceptada"/>
    <x v="1"/>
    <m/>
    <m/>
    <m/>
    <s v="OK"/>
    <n v="7883645"/>
    <n v="122500"/>
    <s v="SEGUN CONCILIACION DR MAIBER DEL 22 ABRIL 2021 ENTRELUZ ADRIANA GUERRERO QUICENO Auditora Coordinadora de GlosasDumian Medical IPS ACEPTA $122.500 Y EPS LEVANTA $ 248.300GLADYS VIVAS."/>
    <n v="0"/>
    <m/>
    <n v="7761145"/>
    <n v="0"/>
    <n v="150257"/>
    <n v="7362588"/>
    <n v="2201065393"/>
    <d v="2021-06-09T00:00:00"/>
    <n v="8001724"/>
    <n v="203159000000000"/>
    <m/>
    <d v="2021-01-08T00:00:00"/>
    <m/>
    <n v="2"/>
    <m/>
    <s v="SI"/>
    <n v="2"/>
    <n v="20210515"/>
    <n v="20210423"/>
    <n v="7883645"/>
    <n v="122500"/>
    <n v="20220117"/>
  </r>
  <r>
    <n v="805027743"/>
    <s v="DUMIAN MEDICAL SAS"/>
    <s v="POUA"/>
    <n v="3145"/>
    <s v="POUA"/>
    <n v="3145"/>
    <n v="1902148509"/>
    <s v="POUA_3145"/>
    <s v="805027743_POUA_3145"/>
    <d v="2013-03-20T00:00:00"/>
    <n v="2847661"/>
    <n v="50603"/>
    <s v="B)Factura sin saldo ERP/conciliar diferencia glosa aceptada"/>
    <x v="3"/>
    <m/>
    <m/>
    <m/>
    <s v="OK"/>
    <n v="2847661"/>
    <n v="49187"/>
    <s v="GLOSA ACEPTADA POR IPS SEGUN CONCILIACION DEL 10/2/2017LEONOR SOLARTE"/>
    <n v="0"/>
    <m/>
    <n v="2798474"/>
    <n v="0"/>
    <n v="58369"/>
    <n v="2740105"/>
    <n v="2200225596"/>
    <d v="2014-01-29T00:00:00"/>
    <n v="2740105"/>
    <n v="132821000000000"/>
    <m/>
    <d v="2013-04-17T00:00:00"/>
    <m/>
    <n v="2"/>
    <m/>
    <s v="SI"/>
    <n v="4"/>
    <n v="20170220"/>
    <n v="20170210"/>
    <n v="2847661"/>
    <n v="49187"/>
    <n v="20220117"/>
  </r>
  <r>
    <n v="805027743"/>
    <s v="DUMIAN MEDICAL SAS"/>
    <s v="TMA"/>
    <n v="72821"/>
    <s v="TMA"/>
    <n v="72821"/>
    <n v="1902270959"/>
    <s v="TMA_72821"/>
    <s v="805027743_TMA_72821"/>
    <d v="2013-07-09T00:00:00"/>
    <n v="1884873"/>
    <n v="450625"/>
    <s v="B)Factura sin saldo ERP/conciliar diferencia glosa aceptada"/>
    <x v="3"/>
    <m/>
    <m/>
    <m/>
    <s v="OK"/>
    <n v="1884873"/>
    <n v="450625"/>
    <s v="GLOSA ACEPTADA POR IPS SEGUN CONCILIACION DEL 10/2/2017LEONOR SOLARTE E"/>
    <n v="0"/>
    <m/>
    <n v="1434248"/>
    <n v="0"/>
    <n v="28685"/>
    <n v="1405563"/>
    <n v="2200273783"/>
    <d v="2014-11-13T00:00:00"/>
    <n v="5918275"/>
    <n v="143032000000000"/>
    <m/>
    <d v="2013-08-08T00:00:00"/>
    <m/>
    <n v="2"/>
    <m/>
    <s v="SI"/>
    <n v="7"/>
    <n v="20170220"/>
    <n v="20170210"/>
    <n v="1884873"/>
    <n v="450625"/>
    <n v="20220117"/>
  </r>
  <r>
    <n v="805027743"/>
    <s v="DUMIAN MEDICAL SAS"/>
    <s v="TMA"/>
    <n v="84093"/>
    <s v="TMA"/>
    <n v="84093"/>
    <m/>
    <s v="TMA_84093"/>
    <s v="805027743_TMA_84093"/>
    <d v="2013-08-09T00:00:00"/>
    <n v="75530"/>
    <n v="75530"/>
    <s v="B)Factura sin saldo ERP/conciliar diferencia glosa aceptada"/>
    <x v="2"/>
    <m/>
    <m/>
    <m/>
    <s v="OK"/>
    <n v="75530"/>
    <n v="75530"/>
    <m/>
    <n v="0"/>
    <m/>
    <n v="0"/>
    <n v="0"/>
    <m/>
    <m/>
    <m/>
    <m/>
    <m/>
    <m/>
    <m/>
    <d v="2013-11-01T00:00:00"/>
    <m/>
    <n v="2"/>
    <m/>
    <s v="SI"/>
    <n v="4"/>
    <n v="20170602"/>
    <n v="20170524"/>
    <n v="75530"/>
    <n v="75530"/>
    <n v="20220117"/>
  </r>
  <r>
    <n v="805027743"/>
    <s v="DUMIAN MEDICAL SAS"/>
    <s v="TMA"/>
    <n v="95835"/>
    <s v="TMA"/>
    <n v="95835"/>
    <m/>
    <s v="TMA_95835"/>
    <s v="805027743_TMA_95835"/>
    <d v="2013-09-10T00:00:00"/>
    <n v="43236"/>
    <n v="43236"/>
    <s v="B)Factura sin saldo ERP/conciliar diferencia glosa aceptada"/>
    <x v="2"/>
    <m/>
    <m/>
    <m/>
    <s v="OK"/>
    <n v="43236"/>
    <n v="43236"/>
    <m/>
    <n v="0"/>
    <m/>
    <n v="0"/>
    <n v="0"/>
    <m/>
    <m/>
    <m/>
    <m/>
    <m/>
    <m/>
    <m/>
    <d v="2013-11-01T00:00:00"/>
    <m/>
    <n v="2"/>
    <m/>
    <s v="SI"/>
    <n v="4"/>
    <n v="20170602"/>
    <n v="20170524"/>
    <n v="43236"/>
    <n v="43236"/>
    <n v="20220117"/>
  </r>
  <r>
    <n v="805027743"/>
    <s v="DUMIAN MEDICAL SAS"/>
    <s v="TMA"/>
    <n v="100255"/>
    <s v="TMA"/>
    <n v="100255"/>
    <m/>
    <s v="TMA_100255"/>
    <s v="805027743_TMA_100255"/>
    <d v="2013-09-23T00:00:00"/>
    <n v="436960"/>
    <n v="436960"/>
    <s v="B)Factura sin saldo ERP/conciliar diferencia glosa aceptada"/>
    <x v="2"/>
    <m/>
    <m/>
    <m/>
    <s v="OK"/>
    <n v="436960"/>
    <n v="436960"/>
    <m/>
    <n v="0"/>
    <m/>
    <n v="0"/>
    <n v="0"/>
    <m/>
    <m/>
    <m/>
    <m/>
    <m/>
    <m/>
    <m/>
    <d v="2013-11-01T00:00:00"/>
    <m/>
    <n v="2"/>
    <m/>
    <s v="SI"/>
    <n v="4"/>
    <n v="20170602"/>
    <n v="20170524"/>
    <n v="436960"/>
    <n v="436960"/>
    <n v="20220117"/>
  </r>
  <r>
    <n v="805027743"/>
    <s v="DUMIAN MEDICAL SAS"/>
    <s v="TMA"/>
    <n v="129960"/>
    <s v="TMA"/>
    <n v="129960"/>
    <m/>
    <s v="TMA_129960"/>
    <s v="805027743_TMA_129960"/>
    <d v="2014-01-09T00:00:00"/>
    <n v="331787"/>
    <n v="331787"/>
    <s v="B)Factura sin saldo ERP/conciliar diferencia glosa aceptada"/>
    <x v="2"/>
    <m/>
    <m/>
    <m/>
    <s v="OK"/>
    <n v="331787"/>
    <n v="331787"/>
    <m/>
    <n v="0"/>
    <m/>
    <n v="0"/>
    <n v="0"/>
    <m/>
    <m/>
    <m/>
    <m/>
    <m/>
    <m/>
    <m/>
    <d v="2014-01-17T00:00:00"/>
    <m/>
    <n v="2"/>
    <m/>
    <s v="SI"/>
    <n v="6"/>
    <n v="20170602"/>
    <n v="20170524"/>
    <n v="331787"/>
    <n v="331787"/>
    <n v="20220117"/>
  </r>
  <r>
    <n v="805027743"/>
    <s v="DUMIAN MEDICAL SAS"/>
    <s v="TMA"/>
    <n v="137434"/>
    <s v="TMA"/>
    <n v="137434"/>
    <n v="1220532665"/>
    <s v="TMA_137434"/>
    <s v="805027743_TMA_137434"/>
    <d v="2014-01-24T00:00:00"/>
    <n v="58980"/>
    <n v="5550"/>
    <s v="B)Factura sin saldo ERP/conciliar diferencia valor de factura"/>
    <x v="1"/>
    <m/>
    <m/>
    <m/>
    <s v="OK"/>
    <n v="53430"/>
    <n v="0"/>
    <m/>
    <n v="0"/>
    <m/>
    <n v="53430"/>
    <n v="0"/>
    <n v="1069"/>
    <n v="52361"/>
    <n v="2200242409"/>
    <d v="2014-05-13T00:00:00"/>
    <n v="6631453"/>
    <n v="133322000000000"/>
    <m/>
    <d v="2014-02-04T00:00:00"/>
    <m/>
    <n v="2"/>
    <m/>
    <s v="SI"/>
    <n v="1"/>
    <n v="20140315"/>
    <n v="20140311"/>
    <n v="53430"/>
    <n v="0"/>
    <n v="20220117"/>
  </r>
  <r>
    <n v="805027743"/>
    <s v="DUMIAN MEDICAL SAS"/>
    <s v="CMF"/>
    <n v="28213"/>
    <s v="CMF"/>
    <n v="28213"/>
    <m/>
    <s v="CMF_28213"/>
    <s v="805027743_CMF_28213"/>
    <d v="2020-12-15T00:00:00"/>
    <n v="8775"/>
    <n v="8775"/>
    <s v="C)Glosas total pendiente por respuesta de IPS"/>
    <x v="4"/>
    <m/>
    <m/>
    <m/>
    <s v="OK"/>
    <n v="8775"/>
    <n v="0"/>
    <m/>
    <n v="8775"/>
    <s v="SE DEVUELVE FACTURA NO PBS, NO APTA PARA PAGO NO REPORTADAEN LA WEB SERVICE, NO REPORTADA EN EL MODULO DE FACTURACION.FAVOR REPORTAR PARA CONTINUAR CON EL MODULO DE FACTURACION.GLADYS VIVAS."/>
    <n v="0"/>
    <n v="8775"/>
    <m/>
    <m/>
    <m/>
    <m/>
    <m/>
    <m/>
    <m/>
    <d v="2021-01-08T00:00:00"/>
    <m/>
    <n v="9"/>
    <m/>
    <s v="SI"/>
    <n v="1"/>
    <n v="21001231"/>
    <n v="20210108"/>
    <n v="8775"/>
    <n v="0"/>
    <n v="20220117"/>
  </r>
  <r>
    <n v="805027743"/>
    <s v="DUMIAN MEDICAL SAS"/>
    <s v="TMA"/>
    <n v="1348732"/>
    <s v="TMA"/>
    <n v="1348732"/>
    <m/>
    <s v="TMA_1348732"/>
    <s v="805027743_TMA_1348732"/>
    <d v="2018-12-27T00:00:00"/>
    <n v="1594096"/>
    <n v="1594096"/>
    <s v="C)Glosas total pendiente por respuesta de IPS"/>
    <x v="4"/>
    <m/>
    <m/>
    <m/>
    <s v="OK"/>
    <n v="1594096"/>
    <n v="0"/>
    <m/>
    <n v="1594096"/>
    <s v="SE SOSTIENE DEVOLUCION FACTURA CON SOPORTES ORIGINALES, NO SE EVIDENCIA AUTORIZACION POR LOS SERVICIOS PRESTADOS FAVOR SLICITAR AL CORREO capautorizaciones@epscomfenalcovalle.com.co, 2-FACTURA SOAT FAVOR ANEXAR CERTIFICADO POR ASEGURADORASOAT DEL CONSUMO TOTAL DE LA POLIZA DECRETO 056 DE 2015 , FAVOR VALIDAR Y ANEXAR LO REQUERIDO PARA DAR TRAMITE DE PAGO.JENNIFER REBOLLEDO"/>
    <n v="0"/>
    <n v="1594096"/>
    <m/>
    <m/>
    <m/>
    <m/>
    <m/>
    <m/>
    <m/>
    <d v="2019-01-14T00:00:00"/>
    <m/>
    <n v="9"/>
    <m/>
    <s v="SI"/>
    <n v="3"/>
    <n v="21001231"/>
    <n v="20200816"/>
    <n v="1594096"/>
    <n v="0"/>
    <n v="20220117"/>
  </r>
  <r>
    <n v="805027743"/>
    <s v="DUMIAN MEDICAL SAS"/>
    <s v="CMA"/>
    <n v="14586"/>
    <s v="CMA"/>
    <n v="14586"/>
    <m/>
    <s v="CMA_14586"/>
    <s v="805027743_CMA_14586"/>
    <d v="2019-09-25T00:00:00"/>
    <n v="61517395"/>
    <n v="61517395"/>
    <s v="C)Glosas total pendiente por respuesta de IPS"/>
    <x v="4"/>
    <m/>
    <m/>
    <m/>
    <s v="OK"/>
    <n v="61517395"/>
    <n v="0"/>
    <m/>
    <n v="61517395"/>
    <s v="SE SOSTIENE DEVOLUCION:1-NO SE EVIDENCIA AUTORIZACION POR LOS SERVICIOS PRESTADOR SOLICITAR AL CORREO CAPAUTORIZACIONES@EPSCOMFENALCOVALLE.COM.CO O AL CORREO DE LA COORDINADORA GELOPEZM@EPSCOMFENALCOVALLE.COM.CO,2-NO SE EVIDENCIA RESPUESTAA LAS OBJECCIONES REALIZADAS POR AUDITORIA MEDICA DRA MAIBERLAS CUALES SUMAN $6.433.500,3-PRESTADOR NO CUMPLE CON LO DISPUESTO EN LA RESOLUCION 1885 DE 2018 MIPRES 2.0 NO SE EVIDENCIA ID DE REPORTE DE ENTREGA POR EL MEDICAMENTO NOPBS NUTRENNO SE EVIDENCIA SOPORTE DE ADMINISTRACION, FAVOR VALIDAR Y DAR RESPUESTA A LO REQUERIDO PARA DAR TRAMITE DE PAGO.JENNIFER REBOLLEDO"/>
    <n v="0"/>
    <n v="61517395"/>
    <m/>
    <m/>
    <m/>
    <m/>
    <m/>
    <m/>
    <m/>
    <d v="2021-01-19T00:00:00"/>
    <m/>
    <n v="9"/>
    <m/>
    <s v="SI"/>
    <n v="2"/>
    <n v="21001231"/>
    <n v="20191218"/>
    <n v="61517395"/>
    <n v="0"/>
    <n v="20220117"/>
  </r>
  <r>
    <n v="805027743"/>
    <s v="DUMIAN MEDICAL SAS"/>
    <s v="CMF"/>
    <n v="3171"/>
    <s v="CMF"/>
    <n v="3171"/>
    <m/>
    <s v="CMF_3171"/>
    <s v="805027743_CMF_3171"/>
    <d v="2020-02-25T00:00:00"/>
    <n v="4836239"/>
    <n v="4836239"/>
    <s v="C)Glosas total pendiente por respuesta de IPS"/>
    <x v="4"/>
    <m/>
    <m/>
    <m/>
    <s v="OK"/>
    <n v="4836239"/>
    <n v="0"/>
    <m/>
    <n v="4836239"/>
    <s v="SE DEVUELVE FACTURA, FAVOR FACTURAR MEDICAMENTOS NO PBS APARTE, REPORTAR EN LA WEB SERVIS INMUNOGLOBULINA HEPATITIS B,AZITROMICINA MTO CONDICIONADO POR DIAGNOSTICO.GLADYS VIVAS."/>
    <n v="0"/>
    <n v="4836239"/>
    <m/>
    <m/>
    <m/>
    <m/>
    <m/>
    <m/>
    <m/>
    <d v="2021-01-07T00:00:00"/>
    <m/>
    <n v="9"/>
    <m/>
    <s v="SI"/>
    <n v="1"/>
    <n v="21001231"/>
    <n v="20210107"/>
    <n v="4836239"/>
    <n v="0"/>
    <n v="20220117"/>
  </r>
  <r>
    <n v="805027743"/>
    <s v="DUMIAN MEDICAL SAS"/>
    <s v="TMA"/>
    <n v="1061030"/>
    <s v="TMA"/>
    <n v="1061030"/>
    <m/>
    <s v="TMA_1061030"/>
    <s v="805027743_TMA_1061030"/>
    <d v="2018-01-17T00:00:00"/>
    <n v="316531"/>
    <n v="316531"/>
    <s v="C)Glosas total pendiente por respuesta de IPS"/>
    <x v="4"/>
    <m/>
    <m/>
    <m/>
    <s v="OK"/>
    <n v="316531"/>
    <n v="0"/>
    <m/>
    <n v="316531"/>
    <s v="SE SOSTIENE DEVOLUCION NO SE EVIDENCIA AUTORIZACION POR LOSSERVICIOS PRESTADOS , FAVOR SOLICITAR AL CORREO CAPAUTORIZACIONES@EPSCOMFENALCOVALLE.COM.CO,2-LOS SOPORTES QUE ANEXAN ESTAN INCOMPLETOS NO SE EVIDENCIA FACTURA NI DETALLES DE CARGOCOMPLETO, FAVOR VALIDAR Y ANEXAR LO REQUERIDO PARA DAR TRAMITE.JENNIFER REBOLLEDO"/>
    <n v="0"/>
    <n v="316531"/>
    <m/>
    <m/>
    <m/>
    <m/>
    <m/>
    <m/>
    <m/>
    <d v="2018-02-19T00:00:00"/>
    <m/>
    <n v="9"/>
    <m/>
    <s v="SI"/>
    <n v="3"/>
    <n v="21001231"/>
    <n v="20200816"/>
    <n v="316531"/>
    <n v="0"/>
    <n v="20220117"/>
  </r>
  <r>
    <n v="805027743"/>
    <s v="DUMIAN MEDICAL SAS"/>
    <s v="TMA"/>
    <n v="1061607"/>
    <s v="TMA"/>
    <n v="1061607"/>
    <m/>
    <s v="TMA_1061607"/>
    <s v="805027743_TMA_1061607"/>
    <d v="2018-01-17T00:00:00"/>
    <n v="1363200"/>
    <n v="1363200"/>
    <s v="C)Glosas total pendiente por respuesta de IPS"/>
    <x v="4"/>
    <m/>
    <m/>
    <m/>
    <s v="OK"/>
    <n v="1363200"/>
    <n v="0"/>
    <m/>
    <n v="1363200"/>
    <s v="SE SOSTIENE DEVOLUCION NO SE EVIDENCIA AUTORIZACION POR LOSSERVICIOS PRESTADOS FAVOR SOLICITAR AL CORREO CAPAUTORIZACIONES@EPSCOMFENALCOVALLE.COM.CO O AL CORREO DE LA COORDINADORAGELOPEZM@EPSCOMFENALCOVALLE.COM.CO , PARA DAR TRAMITE.JENNIFER REBOLLEDO VALDERRAMA."/>
    <n v="0"/>
    <n v="1363200"/>
    <m/>
    <m/>
    <m/>
    <m/>
    <m/>
    <m/>
    <m/>
    <d v="2018-02-19T00:00:00"/>
    <m/>
    <n v="9"/>
    <m/>
    <s v="SI"/>
    <n v="3"/>
    <n v="21001231"/>
    <n v="20200816"/>
    <n v="1363200"/>
    <n v="0"/>
    <n v="20220117"/>
  </r>
  <r>
    <n v="805027743"/>
    <s v="DUMIAN MEDICAL SAS"/>
    <s v="TMA"/>
    <n v="1062237"/>
    <s v="TMA"/>
    <n v="1062237"/>
    <m/>
    <s v="TMA_1062237"/>
    <s v="805027743_TMA_1062237"/>
    <d v="2018-01-18T00:00:00"/>
    <n v="283373"/>
    <n v="283373"/>
    <s v="C)Glosas total pendiente por respuesta de IPS"/>
    <x v="4"/>
    <m/>
    <m/>
    <m/>
    <s v="OK"/>
    <n v="283373"/>
    <n v="0"/>
    <m/>
    <n v="283373"/>
    <s v="SE SOSTIENE DEVOLUCION NO SE EVIDENCIA AUTORIZACION POR LOSSERVICIOS PRESTADOS FAVOR SOLICITAR AL CORREO CAPAUTORIZACIONES@EPSCOMFENALCOVALLE.COM.CO , O AL CORREO DE LA COORDINADORA GELOPEZM@EPSCOMFENALCOVALLE.COM.CO PARA DAR TRAMITE.JENNIFER REBOLLEDO V."/>
    <n v="0"/>
    <n v="283373"/>
    <m/>
    <m/>
    <m/>
    <m/>
    <m/>
    <m/>
    <m/>
    <d v="2018-02-19T00:00:00"/>
    <m/>
    <n v="9"/>
    <m/>
    <s v="SI"/>
    <n v="3"/>
    <n v="21001231"/>
    <n v="20200816"/>
    <n v="283373"/>
    <n v="0"/>
    <n v="20220117"/>
  </r>
  <r>
    <n v="805027743"/>
    <s v="DUMIAN MEDICAL SAS"/>
    <s v="TMA"/>
    <n v="1229342"/>
    <s v="TMA"/>
    <n v="1229342"/>
    <m/>
    <s v="TMA_1229342"/>
    <s v="805027743_TMA_1229342"/>
    <d v="2018-07-26T00:00:00"/>
    <n v="447750"/>
    <n v="447750"/>
    <s v="C)Glosas total pendiente por respuesta de IPS"/>
    <x v="4"/>
    <m/>
    <m/>
    <m/>
    <s v="OK"/>
    <n v="447750"/>
    <n v="0"/>
    <m/>
    <n v="447750"/>
    <s v="SE SOSTIENE DEVOLUCION NO SE EVIDENCIA AUTORIZACION POR LOSSERVICIOS PRESTADOS FAVOR SOLICITAR AL CORREO CAPAUTORIZACIONES@EPSCOMFENALCOVALLE.COM.CO O AL CORREO DE LA COORDINADORA GELOPEZM@EPSCOMFENALCOVALLE.COM.CO PARA DAR TRAMITE.JENNIFER REBOLLEDO VALDERRAMA"/>
    <n v="0"/>
    <n v="447750"/>
    <m/>
    <m/>
    <m/>
    <m/>
    <m/>
    <m/>
    <m/>
    <d v="2018-08-22T00:00:00"/>
    <m/>
    <n v="9"/>
    <m/>
    <s v="SI"/>
    <n v="3"/>
    <n v="21001231"/>
    <n v="20200816"/>
    <n v="447750"/>
    <n v="0"/>
    <n v="20220117"/>
  </r>
  <r>
    <n v="805027743"/>
    <s v="DUMIAN MEDICAL SAS"/>
    <s v="TMA"/>
    <n v="1091618"/>
    <s v="TMA"/>
    <n v="1091618"/>
    <m/>
    <s v="TMA_1091618"/>
    <s v="805027743_TMA_1091618"/>
    <d v="2018-02-20T00:00:00"/>
    <n v="5082240"/>
    <n v="5082240"/>
    <s v="C)Glosas total pendiente por respuesta de IPS/conciliar diferencia valor de factura"/>
    <x v="4"/>
    <m/>
    <m/>
    <m/>
    <s v="OK"/>
    <n v="5050265"/>
    <n v="0"/>
    <m/>
    <n v="5050265"/>
    <s v="Se devuelve factura.Falta autorización de 15 dígitos emitida por la EPS paralos servicios facturados ( estancia ,procedimiento).DERLY M."/>
    <n v="0"/>
    <n v="5050265"/>
    <m/>
    <m/>
    <m/>
    <m/>
    <m/>
    <m/>
    <m/>
    <d v="2020-10-17T00:00:00"/>
    <m/>
    <n v="9"/>
    <m/>
    <s v="SI"/>
    <n v="1"/>
    <n v="21001231"/>
    <n v="20180313"/>
    <n v="5050265"/>
    <n v="0"/>
    <n v="2022011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28440F3-263B-403F-B40E-19DDB2DDF0E7}" name="TablaDinámica1" cacheId="7"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A3:D9" firstHeaderRow="0" firstDataRow="1" firstDataCol="1"/>
  <pivotFields count="43">
    <pivotField showAll="0"/>
    <pivotField showAll="0"/>
    <pivotField showAll="0"/>
    <pivotField showAll="0"/>
    <pivotField showAll="0"/>
    <pivotField showAll="0"/>
    <pivotField showAll="0"/>
    <pivotField dataField="1" showAll="0"/>
    <pivotField showAll="0"/>
    <pivotField numFmtId="14" showAll="0"/>
    <pivotField numFmtId="166" showAll="0"/>
    <pivotField dataField="1" numFmtId="166" showAll="0"/>
    <pivotField showAll="0"/>
    <pivotField axis="axisRow" showAll="0">
      <items count="6">
        <item x="1"/>
        <item x="2"/>
        <item x="4"/>
        <item x="0"/>
        <item x="3"/>
        <item t="default"/>
      </items>
    </pivotField>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6">
    <i>
      <x/>
    </i>
    <i>
      <x v="1"/>
    </i>
    <i>
      <x v="2"/>
    </i>
    <i>
      <x v="3"/>
    </i>
    <i>
      <x v="4"/>
    </i>
    <i t="grand">
      <x/>
    </i>
  </rowItems>
  <colFields count="1">
    <field x="-2"/>
  </colFields>
  <colItems count="3">
    <i>
      <x/>
    </i>
    <i i="1">
      <x v="1"/>
    </i>
    <i i="2">
      <x v="2"/>
    </i>
  </colItems>
  <dataFields count="3">
    <dataField name="Cuenta de FACTURA" fld="7" subtotal="count" baseField="0" baseItem="0"/>
    <dataField name="Suma de SALDO FACT IPS" fld="11" baseField="0" baseItem="0" numFmtId="166"/>
    <dataField name="Suma de VALOR GLOSA DV" fld="21" baseField="0" baseItem="0" numFmtId="166"/>
  </dataFields>
  <formats count="1">
    <format dxfId="0">
      <pivotArea outline="0" collapsedLevelsAreSubtotals="1" fieldPosition="0">
        <references count="1">
          <reference field="4294967294" count="2" selected="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C0B56-60F0-4830-8498-AA6531E5841B}">
  <dimension ref="A2:K54"/>
  <sheetViews>
    <sheetView zoomScale="90" zoomScaleNormal="90" workbookViewId="0">
      <selection activeCell="B6" sqref="B6"/>
    </sheetView>
  </sheetViews>
  <sheetFormatPr baseColWidth="10" defaultRowHeight="15" x14ac:dyDescent="0.25"/>
  <cols>
    <col min="1" max="1" width="12.7109375" bestFit="1" customWidth="1"/>
    <col min="2" max="2" width="71.7109375" bestFit="1" customWidth="1"/>
    <col min="3" max="3" width="11.85546875" bestFit="1" customWidth="1"/>
    <col min="4" max="5" width="11.5703125" bestFit="1" customWidth="1"/>
    <col min="6" max="10" width="13.85546875" bestFit="1" customWidth="1"/>
    <col min="11" max="11" width="16.5703125" bestFit="1" customWidth="1"/>
  </cols>
  <sheetData>
    <row r="2" spans="1:11" ht="19.5" thickBot="1" x14ac:dyDescent="0.3">
      <c r="A2" s="69" t="s">
        <v>0</v>
      </c>
      <c r="B2" s="69"/>
      <c r="C2" s="69"/>
      <c r="D2" s="69"/>
      <c r="E2" s="69"/>
      <c r="F2" s="69"/>
      <c r="G2" s="69"/>
      <c r="H2" s="69"/>
      <c r="I2" s="69"/>
      <c r="J2" s="69"/>
      <c r="K2" s="69"/>
    </row>
    <row r="3" spans="1:11" ht="19.5" thickBot="1" x14ac:dyDescent="0.35">
      <c r="A3" s="1"/>
      <c r="B3" s="2"/>
      <c r="C3" s="2"/>
      <c r="D3" s="3" t="e">
        <f>SUBTOTAL(102,[1]!Tabla4[SALDO DE FACTURA])</f>
        <v>#REF!</v>
      </c>
      <c r="E3" s="2"/>
      <c r="F3" s="4" t="e">
        <f>SUBTOTAL(109,[1]!Tabla4[V/R FACTURA NETO EPS])</f>
        <v>#REF!</v>
      </c>
      <c r="G3" s="4" t="e">
        <f>SUBTOTAL(109,[1]!Tabla4[V/R GLOSA INICIAL])</f>
        <v>#REF!</v>
      </c>
      <c r="H3" s="4" t="e">
        <f>SUBTOTAL(109,[1]!Tabla4[V/R GLOSA ACEPTADA IPS])</f>
        <v>#REF!</v>
      </c>
      <c r="I3" s="4" t="e">
        <f>SUBTOTAL(109,[1]!Tabla4[V/R GLOSA ACEPTADA EPS])</f>
        <v>#REF!</v>
      </c>
      <c r="J3" s="4" t="e">
        <f>SUBTOTAL(109,[1]!Tabla4[PAGO EPS NETO])</f>
        <v>#REF!</v>
      </c>
      <c r="K3" s="5" t="e">
        <f>SUBTOTAL(109,[1]!Tabla4[SALDO DE FACTURA])</f>
        <v>#REF!</v>
      </c>
    </row>
    <row r="4" spans="1:11" ht="35.25" customHeight="1" x14ac:dyDescent="0.25">
      <c r="A4" s="9" t="s">
        <v>1</v>
      </c>
      <c r="B4" s="9" t="s">
        <v>2</v>
      </c>
      <c r="C4" s="9" t="s">
        <v>3</v>
      </c>
      <c r="D4" s="10" t="s">
        <v>4</v>
      </c>
      <c r="E4" s="10" t="s">
        <v>5</v>
      </c>
      <c r="F4" s="11" t="s">
        <v>6</v>
      </c>
      <c r="G4" s="11" t="s">
        <v>7</v>
      </c>
      <c r="H4" s="11" t="s">
        <v>8</v>
      </c>
      <c r="I4" s="11" t="s">
        <v>9</v>
      </c>
      <c r="J4" s="11" t="s">
        <v>10</v>
      </c>
      <c r="K4" s="11" t="s">
        <v>11</v>
      </c>
    </row>
    <row r="5" spans="1:11" x14ac:dyDescent="0.25">
      <c r="A5" s="6" t="s">
        <v>15</v>
      </c>
      <c r="B5" s="6" t="s">
        <v>0</v>
      </c>
      <c r="C5" s="6" t="s">
        <v>12</v>
      </c>
      <c r="D5" s="7">
        <v>39932</v>
      </c>
      <c r="E5" s="7">
        <v>39945</v>
      </c>
      <c r="F5" s="8">
        <v>13008797</v>
      </c>
      <c r="G5" s="8">
        <v>1488582</v>
      </c>
      <c r="H5" s="8">
        <v>823400</v>
      </c>
      <c r="I5" s="8">
        <v>0</v>
      </c>
      <c r="J5" s="8">
        <v>11289811</v>
      </c>
      <c r="K5" s="8">
        <v>895586</v>
      </c>
    </row>
    <row r="6" spans="1:11" x14ac:dyDescent="0.25">
      <c r="A6" s="6" t="s">
        <v>16</v>
      </c>
      <c r="B6" s="6" t="s">
        <v>0</v>
      </c>
      <c r="C6" s="6" t="s">
        <v>17</v>
      </c>
      <c r="D6" s="7">
        <v>40285</v>
      </c>
      <c r="E6" s="7">
        <v>40288</v>
      </c>
      <c r="F6" s="8">
        <v>6534217</v>
      </c>
      <c r="G6" s="8">
        <v>1499778</v>
      </c>
      <c r="H6" s="8">
        <v>98600</v>
      </c>
      <c r="I6" s="8">
        <v>122708</v>
      </c>
      <c r="J6" s="8">
        <v>5133039</v>
      </c>
      <c r="K6" s="8">
        <v>1278470</v>
      </c>
    </row>
    <row r="7" spans="1:11" x14ac:dyDescent="0.25">
      <c r="A7" s="6" t="s">
        <v>19</v>
      </c>
      <c r="B7" s="6" t="s">
        <v>0</v>
      </c>
      <c r="C7" s="6" t="s">
        <v>18</v>
      </c>
      <c r="D7" s="7">
        <v>41073</v>
      </c>
      <c r="E7" s="7">
        <v>41075</v>
      </c>
      <c r="F7" s="8">
        <v>799088</v>
      </c>
      <c r="G7" s="8">
        <v>10350</v>
      </c>
      <c r="H7" s="8">
        <v>0</v>
      </c>
      <c r="I7" s="8">
        <v>0</v>
      </c>
      <c r="J7" s="8">
        <v>772963</v>
      </c>
      <c r="K7" s="8">
        <v>10350</v>
      </c>
    </row>
    <row r="8" spans="1:11" x14ac:dyDescent="0.25">
      <c r="A8" s="6" t="s">
        <v>20</v>
      </c>
      <c r="B8" s="6" t="s">
        <v>0</v>
      </c>
      <c r="C8" s="6" t="s">
        <v>18</v>
      </c>
      <c r="D8" s="7">
        <v>41150</v>
      </c>
      <c r="E8" s="7">
        <v>41198</v>
      </c>
      <c r="F8" s="8">
        <v>1536927</v>
      </c>
      <c r="G8" s="8">
        <v>33013</v>
      </c>
      <c r="H8" s="8">
        <v>0</v>
      </c>
      <c r="I8" s="8">
        <v>0</v>
      </c>
      <c r="J8" s="8">
        <v>1473836</v>
      </c>
      <c r="K8" s="8">
        <v>33013</v>
      </c>
    </row>
    <row r="9" spans="1:11" x14ac:dyDescent="0.25">
      <c r="A9" s="6" t="s">
        <v>21</v>
      </c>
      <c r="B9" s="6" t="s">
        <v>0</v>
      </c>
      <c r="C9" s="6" t="s">
        <v>18</v>
      </c>
      <c r="D9" s="7">
        <v>41303</v>
      </c>
      <c r="E9" s="7">
        <v>41324</v>
      </c>
      <c r="F9" s="8">
        <v>410954</v>
      </c>
      <c r="G9" s="8">
        <v>0</v>
      </c>
      <c r="H9" s="8">
        <v>0</v>
      </c>
      <c r="I9" s="8">
        <v>0</v>
      </c>
      <c r="J9" s="8">
        <v>381665</v>
      </c>
      <c r="K9" s="8">
        <v>21500</v>
      </c>
    </row>
    <row r="10" spans="1:11" x14ac:dyDescent="0.25">
      <c r="A10" s="6" t="s">
        <v>22</v>
      </c>
      <c r="B10" s="6" t="s">
        <v>0</v>
      </c>
      <c r="C10" s="6" t="s">
        <v>17</v>
      </c>
      <c r="D10" s="7">
        <v>41353</v>
      </c>
      <c r="E10" s="7">
        <v>41381</v>
      </c>
      <c r="F10" s="8">
        <v>2847661</v>
      </c>
      <c r="G10" s="8">
        <v>0</v>
      </c>
      <c r="H10" s="8">
        <v>0</v>
      </c>
      <c r="I10" s="8">
        <v>0</v>
      </c>
      <c r="J10" s="8">
        <v>2740105</v>
      </c>
      <c r="K10" s="8">
        <v>50603</v>
      </c>
    </row>
    <row r="11" spans="1:11" x14ac:dyDescent="0.25">
      <c r="A11" s="6" t="s">
        <v>23</v>
      </c>
      <c r="B11" s="6" t="s">
        <v>0</v>
      </c>
      <c r="C11" s="6" t="s">
        <v>18</v>
      </c>
      <c r="D11" s="7">
        <v>41464</v>
      </c>
      <c r="E11" s="7">
        <v>41494</v>
      </c>
      <c r="F11" s="8">
        <v>1884873</v>
      </c>
      <c r="G11" s="8">
        <v>450625</v>
      </c>
      <c r="H11" s="8">
        <v>0</v>
      </c>
      <c r="I11" s="8">
        <v>0</v>
      </c>
      <c r="J11" s="8">
        <v>1405563</v>
      </c>
      <c r="K11" s="8">
        <v>450625</v>
      </c>
    </row>
    <row r="12" spans="1:11" x14ac:dyDescent="0.25">
      <c r="A12" s="6" t="s">
        <v>24</v>
      </c>
      <c r="B12" s="6" t="s">
        <v>0</v>
      </c>
      <c r="C12" s="6" t="s">
        <v>18</v>
      </c>
      <c r="D12" s="7">
        <v>41495</v>
      </c>
      <c r="E12" s="7">
        <v>41579</v>
      </c>
      <c r="F12" s="8">
        <v>75530</v>
      </c>
      <c r="G12" s="8">
        <v>75530</v>
      </c>
      <c r="H12" s="8">
        <v>0</v>
      </c>
      <c r="I12" s="8">
        <v>0</v>
      </c>
      <c r="J12" s="8">
        <v>0</v>
      </c>
      <c r="K12" s="8">
        <v>75530</v>
      </c>
    </row>
    <row r="13" spans="1:11" x14ac:dyDescent="0.25">
      <c r="A13" s="6" t="s">
        <v>25</v>
      </c>
      <c r="B13" s="6" t="s">
        <v>0</v>
      </c>
      <c r="C13" s="6" t="s">
        <v>18</v>
      </c>
      <c r="D13" s="7">
        <v>41527</v>
      </c>
      <c r="E13" s="7">
        <v>41579</v>
      </c>
      <c r="F13" s="8">
        <v>43236</v>
      </c>
      <c r="G13" s="8">
        <v>43236</v>
      </c>
      <c r="H13" s="8">
        <v>0</v>
      </c>
      <c r="I13" s="8">
        <v>0</v>
      </c>
      <c r="J13" s="8">
        <v>0</v>
      </c>
      <c r="K13" s="8">
        <v>43236</v>
      </c>
    </row>
    <row r="14" spans="1:11" x14ac:dyDescent="0.25">
      <c r="A14" s="6" t="s">
        <v>26</v>
      </c>
      <c r="B14" s="6" t="s">
        <v>0</v>
      </c>
      <c r="C14" s="6" t="s">
        <v>18</v>
      </c>
      <c r="D14" s="7">
        <v>41540</v>
      </c>
      <c r="E14" s="7">
        <v>41579</v>
      </c>
      <c r="F14" s="8">
        <v>436960</v>
      </c>
      <c r="G14" s="8">
        <v>436960</v>
      </c>
      <c r="H14" s="8">
        <v>0</v>
      </c>
      <c r="I14" s="8">
        <v>0</v>
      </c>
      <c r="J14" s="8">
        <v>0</v>
      </c>
      <c r="K14" s="8">
        <v>436960</v>
      </c>
    </row>
    <row r="15" spans="1:11" x14ac:dyDescent="0.25">
      <c r="A15" s="6" t="s">
        <v>27</v>
      </c>
      <c r="B15" s="6" t="s">
        <v>0</v>
      </c>
      <c r="C15" s="6" t="s">
        <v>18</v>
      </c>
      <c r="D15" s="7">
        <v>41648</v>
      </c>
      <c r="E15" s="7">
        <v>41656</v>
      </c>
      <c r="F15" s="8">
        <v>331787</v>
      </c>
      <c r="G15" s="8">
        <v>331787</v>
      </c>
      <c r="H15" s="8">
        <v>0</v>
      </c>
      <c r="I15" s="8">
        <v>0</v>
      </c>
      <c r="J15" s="8">
        <v>0</v>
      </c>
      <c r="K15" s="8">
        <v>331787</v>
      </c>
    </row>
    <row r="16" spans="1:11" x14ac:dyDescent="0.25">
      <c r="A16" s="6" t="s">
        <v>28</v>
      </c>
      <c r="B16" s="6" t="s">
        <v>0</v>
      </c>
      <c r="C16" s="6" t="s">
        <v>13</v>
      </c>
      <c r="D16" s="7">
        <v>41663</v>
      </c>
      <c r="E16" s="7">
        <v>41674</v>
      </c>
      <c r="F16" s="8">
        <v>58980</v>
      </c>
      <c r="G16" s="8">
        <v>0</v>
      </c>
      <c r="H16" s="8">
        <v>0</v>
      </c>
      <c r="I16" s="8">
        <v>0</v>
      </c>
      <c r="J16" s="8">
        <v>52361</v>
      </c>
      <c r="K16" s="8">
        <v>5550</v>
      </c>
    </row>
    <row r="17" spans="1:11" x14ac:dyDescent="0.25">
      <c r="A17" s="6" t="s">
        <v>30</v>
      </c>
      <c r="B17" s="6" t="s">
        <v>0</v>
      </c>
      <c r="C17" s="6" t="s">
        <v>29</v>
      </c>
      <c r="D17" s="7">
        <v>41692</v>
      </c>
      <c r="E17" s="7">
        <v>41712</v>
      </c>
      <c r="F17" s="8">
        <v>144391</v>
      </c>
      <c r="G17" s="8">
        <v>144391</v>
      </c>
      <c r="H17" s="8">
        <v>0</v>
      </c>
      <c r="I17" s="8">
        <v>0</v>
      </c>
      <c r="J17" s="8">
        <v>0</v>
      </c>
      <c r="K17" s="8">
        <v>144391</v>
      </c>
    </row>
    <row r="18" spans="1:11" x14ac:dyDescent="0.25">
      <c r="A18" s="6" t="s">
        <v>31</v>
      </c>
      <c r="B18" s="6" t="s">
        <v>0</v>
      </c>
      <c r="C18" s="6" t="s">
        <v>29</v>
      </c>
      <c r="D18" s="7">
        <v>41698</v>
      </c>
      <c r="E18" s="7">
        <v>41712</v>
      </c>
      <c r="F18" s="8">
        <v>49816</v>
      </c>
      <c r="G18" s="8">
        <v>49816</v>
      </c>
      <c r="H18" s="8">
        <v>0</v>
      </c>
      <c r="I18" s="8">
        <v>0</v>
      </c>
      <c r="J18" s="8">
        <v>0</v>
      </c>
      <c r="K18" s="8">
        <v>49816</v>
      </c>
    </row>
    <row r="19" spans="1:11" x14ac:dyDescent="0.25">
      <c r="A19" s="6" t="s">
        <v>32</v>
      </c>
      <c r="B19" s="6" t="s">
        <v>0</v>
      </c>
      <c r="C19" s="6" t="s">
        <v>29</v>
      </c>
      <c r="D19" s="7">
        <v>41758</v>
      </c>
      <c r="E19" s="7">
        <v>41859</v>
      </c>
      <c r="F19" s="8">
        <v>1953284</v>
      </c>
      <c r="G19" s="8">
        <v>1953284</v>
      </c>
      <c r="H19" s="8">
        <v>0</v>
      </c>
      <c r="I19" s="8">
        <v>0</v>
      </c>
      <c r="J19" s="8">
        <v>0</v>
      </c>
      <c r="K19" s="8">
        <v>1953284</v>
      </c>
    </row>
    <row r="20" spans="1:11" x14ac:dyDescent="0.25">
      <c r="A20" s="6" t="s">
        <v>33</v>
      </c>
      <c r="B20" s="6" t="s">
        <v>0</v>
      </c>
      <c r="C20" s="6" t="s">
        <v>29</v>
      </c>
      <c r="D20" s="7">
        <v>41793</v>
      </c>
      <c r="E20" s="7">
        <v>41859</v>
      </c>
      <c r="F20" s="8">
        <v>342890</v>
      </c>
      <c r="G20" s="8">
        <v>342890</v>
      </c>
      <c r="H20" s="8">
        <v>0</v>
      </c>
      <c r="I20" s="8">
        <v>0</v>
      </c>
      <c r="J20" s="8">
        <v>0</v>
      </c>
      <c r="K20" s="8">
        <v>342890</v>
      </c>
    </row>
    <row r="21" spans="1:11" x14ac:dyDescent="0.25">
      <c r="A21" s="6" t="s">
        <v>34</v>
      </c>
      <c r="B21" s="6" t="s">
        <v>0</v>
      </c>
      <c r="C21" s="6" t="s">
        <v>29</v>
      </c>
      <c r="D21" s="7">
        <v>41842</v>
      </c>
      <c r="E21" s="7">
        <v>41859</v>
      </c>
      <c r="F21" s="8">
        <v>65100</v>
      </c>
      <c r="G21" s="8">
        <v>65100</v>
      </c>
      <c r="H21" s="8">
        <v>0</v>
      </c>
      <c r="I21" s="8">
        <v>0</v>
      </c>
      <c r="J21" s="8">
        <v>0</v>
      </c>
      <c r="K21" s="8">
        <v>65100</v>
      </c>
    </row>
    <row r="22" spans="1:11" x14ac:dyDescent="0.25">
      <c r="A22" s="6" t="s">
        <v>35</v>
      </c>
      <c r="B22" s="6" t="s">
        <v>0</v>
      </c>
      <c r="C22" s="6" t="s">
        <v>29</v>
      </c>
      <c r="D22" s="7">
        <v>41855</v>
      </c>
      <c r="E22" s="7">
        <v>41859</v>
      </c>
      <c r="F22" s="8">
        <v>82015</v>
      </c>
      <c r="G22" s="8">
        <v>82015</v>
      </c>
      <c r="H22" s="8">
        <v>0</v>
      </c>
      <c r="I22" s="8">
        <v>0</v>
      </c>
      <c r="J22" s="8">
        <v>0</v>
      </c>
      <c r="K22" s="8">
        <v>82015</v>
      </c>
    </row>
    <row r="23" spans="1:11" x14ac:dyDescent="0.25">
      <c r="A23" s="6" t="s">
        <v>36</v>
      </c>
      <c r="B23" s="6" t="s">
        <v>0</v>
      </c>
      <c r="C23" s="6" t="s">
        <v>13</v>
      </c>
      <c r="D23" s="7">
        <v>42201</v>
      </c>
      <c r="E23" s="7">
        <v>42235</v>
      </c>
      <c r="F23" s="8">
        <v>60085</v>
      </c>
      <c r="G23" s="8">
        <v>0</v>
      </c>
      <c r="H23" s="8">
        <v>0</v>
      </c>
      <c r="I23" s="8">
        <v>0</v>
      </c>
      <c r="J23" s="8">
        <v>0</v>
      </c>
      <c r="K23" s="8">
        <v>60085</v>
      </c>
    </row>
    <row r="24" spans="1:11" x14ac:dyDescent="0.25">
      <c r="A24" s="6" t="s">
        <v>38</v>
      </c>
      <c r="B24" s="6" t="s">
        <v>0</v>
      </c>
      <c r="C24" s="6" t="s">
        <v>37</v>
      </c>
      <c r="D24" s="7">
        <v>41944</v>
      </c>
      <c r="E24" s="7">
        <v>42268</v>
      </c>
      <c r="F24" s="8">
        <v>180850</v>
      </c>
      <c r="G24" s="8">
        <v>0</v>
      </c>
      <c r="H24" s="8">
        <v>0</v>
      </c>
      <c r="I24" s="8">
        <v>0</v>
      </c>
      <c r="J24" s="8">
        <v>0</v>
      </c>
      <c r="K24" s="8">
        <v>180850</v>
      </c>
    </row>
    <row r="25" spans="1:11" x14ac:dyDescent="0.25">
      <c r="A25" s="6" t="s">
        <v>39</v>
      </c>
      <c r="B25" s="6" t="s">
        <v>0</v>
      </c>
      <c r="C25" s="6" t="s">
        <v>37</v>
      </c>
      <c r="D25" s="7">
        <v>42191</v>
      </c>
      <c r="E25" s="7">
        <v>42331</v>
      </c>
      <c r="F25" s="8">
        <v>9057071</v>
      </c>
      <c r="G25" s="8">
        <v>9051027</v>
      </c>
      <c r="H25" s="8">
        <v>0</v>
      </c>
      <c r="I25" s="8">
        <v>9051027</v>
      </c>
      <c r="J25" s="8">
        <v>0</v>
      </c>
      <c r="K25" s="8">
        <v>9057071</v>
      </c>
    </row>
    <row r="26" spans="1:11" x14ac:dyDescent="0.25">
      <c r="A26" s="6" t="s">
        <v>40</v>
      </c>
      <c r="B26" s="6" t="s">
        <v>0</v>
      </c>
      <c r="C26" s="6" t="s">
        <v>37</v>
      </c>
      <c r="D26" s="7">
        <v>42206</v>
      </c>
      <c r="E26" s="7">
        <v>42331</v>
      </c>
      <c r="F26" s="8">
        <v>12572918</v>
      </c>
      <c r="G26" s="8">
        <v>12572918</v>
      </c>
      <c r="H26" s="8">
        <v>0</v>
      </c>
      <c r="I26" s="8">
        <v>12572918</v>
      </c>
      <c r="J26" s="8">
        <v>0</v>
      </c>
      <c r="K26" s="8">
        <v>12572918</v>
      </c>
    </row>
    <row r="27" spans="1:11" x14ac:dyDescent="0.25">
      <c r="A27" s="6" t="s">
        <v>41</v>
      </c>
      <c r="B27" s="6" t="s">
        <v>0</v>
      </c>
      <c r="C27" s="6" t="s">
        <v>14</v>
      </c>
      <c r="D27" s="7">
        <v>42857</v>
      </c>
      <c r="E27" s="7">
        <v>42881</v>
      </c>
      <c r="F27" s="8">
        <v>5178328</v>
      </c>
      <c r="G27" s="8">
        <v>124900</v>
      </c>
      <c r="H27" s="8">
        <v>0</v>
      </c>
      <c r="I27" s="8">
        <v>0</v>
      </c>
      <c r="J27" s="8">
        <v>4948125</v>
      </c>
      <c r="K27" s="8">
        <v>230203</v>
      </c>
    </row>
    <row r="28" spans="1:11" x14ac:dyDescent="0.25">
      <c r="A28" s="6" t="s">
        <v>42</v>
      </c>
      <c r="B28" s="6" t="s">
        <v>0</v>
      </c>
      <c r="C28" s="6" t="s">
        <v>13</v>
      </c>
      <c r="D28" s="7">
        <v>42820</v>
      </c>
      <c r="E28" s="7">
        <v>43068</v>
      </c>
      <c r="F28" s="8">
        <v>737128</v>
      </c>
      <c r="G28" s="8">
        <v>0</v>
      </c>
      <c r="H28" s="8">
        <v>0</v>
      </c>
      <c r="I28" s="8">
        <v>0</v>
      </c>
      <c r="J28" s="8">
        <v>0</v>
      </c>
      <c r="K28" s="8">
        <v>737128</v>
      </c>
    </row>
    <row r="29" spans="1:11" x14ac:dyDescent="0.25">
      <c r="A29" s="6" t="s">
        <v>43</v>
      </c>
      <c r="B29" s="6" t="s">
        <v>0</v>
      </c>
      <c r="C29" s="6" t="s">
        <v>29</v>
      </c>
      <c r="D29" s="7">
        <v>43117</v>
      </c>
      <c r="E29" s="7">
        <v>43150</v>
      </c>
      <c r="F29" s="8">
        <v>316531</v>
      </c>
      <c r="G29" s="8">
        <v>316531</v>
      </c>
      <c r="H29" s="8">
        <v>0</v>
      </c>
      <c r="I29" s="8">
        <v>0</v>
      </c>
      <c r="J29" s="8">
        <v>0</v>
      </c>
      <c r="K29" s="8">
        <v>316531</v>
      </c>
    </row>
    <row r="30" spans="1:11" x14ac:dyDescent="0.25">
      <c r="A30" s="6" t="s">
        <v>44</v>
      </c>
      <c r="B30" s="6" t="s">
        <v>0</v>
      </c>
      <c r="C30" s="6" t="s">
        <v>29</v>
      </c>
      <c r="D30" s="7">
        <v>43117</v>
      </c>
      <c r="E30" s="7">
        <v>43150</v>
      </c>
      <c r="F30" s="8">
        <v>1363200</v>
      </c>
      <c r="G30" s="8">
        <v>1363200</v>
      </c>
      <c r="H30" s="8">
        <v>0</v>
      </c>
      <c r="I30" s="8">
        <v>0</v>
      </c>
      <c r="J30" s="8">
        <v>0</v>
      </c>
      <c r="K30" s="8">
        <v>1363200</v>
      </c>
    </row>
    <row r="31" spans="1:11" x14ac:dyDescent="0.25">
      <c r="A31" s="6" t="s">
        <v>45</v>
      </c>
      <c r="B31" s="6" t="s">
        <v>0</v>
      </c>
      <c r="C31" s="6" t="s">
        <v>29</v>
      </c>
      <c r="D31" s="7">
        <v>43118</v>
      </c>
      <c r="E31" s="7">
        <v>43150</v>
      </c>
      <c r="F31" s="8">
        <v>283373</v>
      </c>
      <c r="G31" s="8">
        <v>283373</v>
      </c>
      <c r="H31" s="8">
        <v>0</v>
      </c>
      <c r="I31" s="8">
        <v>0</v>
      </c>
      <c r="J31" s="8">
        <v>0</v>
      </c>
      <c r="K31" s="8">
        <v>283373</v>
      </c>
    </row>
    <row r="32" spans="1:11" x14ac:dyDescent="0.25">
      <c r="A32" s="6" t="s">
        <v>46</v>
      </c>
      <c r="B32" s="6" t="s">
        <v>0</v>
      </c>
      <c r="C32" s="6" t="s">
        <v>29</v>
      </c>
      <c r="D32" s="7">
        <v>43307</v>
      </c>
      <c r="E32" s="7">
        <v>43334</v>
      </c>
      <c r="F32" s="8">
        <v>447750</v>
      </c>
      <c r="G32" s="8">
        <v>447750</v>
      </c>
      <c r="H32" s="8">
        <v>0</v>
      </c>
      <c r="I32" s="8">
        <v>0</v>
      </c>
      <c r="J32" s="8">
        <v>0</v>
      </c>
      <c r="K32" s="8">
        <v>447750</v>
      </c>
    </row>
    <row r="33" spans="1:11" x14ac:dyDescent="0.25">
      <c r="A33" s="6" t="s">
        <v>47</v>
      </c>
      <c r="B33" s="6" t="s">
        <v>0</v>
      </c>
      <c r="C33" s="6" t="s">
        <v>29</v>
      </c>
      <c r="D33" s="7">
        <v>43356</v>
      </c>
      <c r="E33" s="7">
        <v>43405</v>
      </c>
      <c r="F33" s="8">
        <v>7524874</v>
      </c>
      <c r="G33" s="8">
        <v>7524874</v>
      </c>
      <c r="H33" s="8">
        <v>332450</v>
      </c>
      <c r="I33" s="8">
        <v>573000</v>
      </c>
      <c r="J33" s="8">
        <v>0</v>
      </c>
      <c r="K33" s="8">
        <v>7192424</v>
      </c>
    </row>
    <row r="34" spans="1:11" x14ac:dyDescent="0.25">
      <c r="A34" s="6" t="s">
        <v>48</v>
      </c>
      <c r="B34" s="6" t="s">
        <v>0</v>
      </c>
      <c r="C34" s="6" t="s">
        <v>29</v>
      </c>
      <c r="D34" s="7">
        <v>43461</v>
      </c>
      <c r="E34" s="7">
        <v>43479</v>
      </c>
      <c r="F34" s="8">
        <v>1594096</v>
      </c>
      <c r="G34" s="8">
        <v>1594096</v>
      </c>
      <c r="H34" s="8">
        <v>0</v>
      </c>
      <c r="I34" s="8">
        <v>0</v>
      </c>
      <c r="J34" s="8">
        <v>0</v>
      </c>
      <c r="K34" s="8">
        <v>1594096</v>
      </c>
    </row>
    <row r="35" spans="1:11" x14ac:dyDescent="0.25">
      <c r="A35" s="6" t="s">
        <v>49</v>
      </c>
      <c r="B35" s="6" t="s">
        <v>0</v>
      </c>
      <c r="C35" s="6" t="s">
        <v>13</v>
      </c>
      <c r="D35" s="7">
        <v>43608</v>
      </c>
      <c r="E35" s="7">
        <v>43801</v>
      </c>
      <c r="F35" s="8">
        <v>3791913</v>
      </c>
      <c r="G35" s="8">
        <v>0</v>
      </c>
      <c r="H35" s="8">
        <v>0</v>
      </c>
      <c r="I35" s="8">
        <v>0</v>
      </c>
      <c r="J35" s="8">
        <v>0</v>
      </c>
      <c r="K35" s="8">
        <v>3791913</v>
      </c>
    </row>
    <row r="36" spans="1:11" x14ac:dyDescent="0.25">
      <c r="A36" s="6" t="s">
        <v>50</v>
      </c>
      <c r="B36" s="6" t="s">
        <v>0</v>
      </c>
      <c r="C36" s="6" t="s">
        <v>13</v>
      </c>
      <c r="D36" s="7">
        <v>43624</v>
      </c>
      <c r="E36" s="7">
        <v>43801</v>
      </c>
      <c r="F36" s="8">
        <v>94193</v>
      </c>
      <c r="G36" s="8">
        <v>0</v>
      </c>
      <c r="H36" s="8">
        <v>0</v>
      </c>
      <c r="I36" s="8">
        <v>0</v>
      </c>
      <c r="J36" s="8">
        <v>0</v>
      </c>
      <c r="K36" s="8">
        <v>94193</v>
      </c>
    </row>
    <row r="37" spans="1:11" x14ac:dyDescent="0.25">
      <c r="A37" s="6" t="s">
        <v>51</v>
      </c>
      <c r="B37" s="6" t="s">
        <v>0</v>
      </c>
      <c r="C37" s="6" t="s">
        <v>13</v>
      </c>
      <c r="D37" s="7">
        <v>43626</v>
      </c>
      <c r="E37" s="7">
        <v>43801</v>
      </c>
      <c r="F37" s="8">
        <v>697480</v>
      </c>
      <c r="G37" s="8">
        <v>0</v>
      </c>
      <c r="H37" s="8">
        <v>0</v>
      </c>
      <c r="I37" s="8">
        <v>0</v>
      </c>
      <c r="J37" s="8">
        <v>0</v>
      </c>
      <c r="K37" s="8">
        <v>697480</v>
      </c>
    </row>
    <row r="38" spans="1:11" x14ac:dyDescent="0.25">
      <c r="A38" s="6" t="s">
        <v>52</v>
      </c>
      <c r="B38" s="6" t="s">
        <v>0</v>
      </c>
      <c r="C38" s="6" t="s">
        <v>13</v>
      </c>
      <c r="D38" s="7">
        <v>43599</v>
      </c>
      <c r="E38" s="7">
        <v>43801</v>
      </c>
      <c r="F38" s="8">
        <v>884462</v>
      </c>
      <c r="G38" s="8">
        <v>0</v>
      </c>
      <c r="H38" s="8">
        <v>0</v>
      </c>
      <c r="I38" s="8">
        <v>0</v>
      </c>
      <c r="J38" s="8">
        <v>0</v>
      </c>
      <c r="K38" s="8">
        <v>884462</v>
      </c>
    </row>
    <row r="39" spans="1:11" x14ac:dyDescent="0.25">
      <c r="A39" s="6" t="s">
        <v>53</v>
      </c>
      <c r="B39" s="6" t="s">
        <v>0</v>
      </c>
      <c r="C39" s="6" t="s">
        <v>14</v>
      </c>
      <c r="D39" s="7">
        <v>43151</v>
      </c>
      <c r="E39" s="7">
        <v>44121</v>
      </c>
      <c r="F39" s="8">
        <v>5082240</v>
      </c>
      <c r="G39" s="8">
        <v>0</v>
      </c>
      <c r="H39" s="8">
        <v>0</v>
      </c>
      <c r="I39" s="8">
        <v>0</v>
      </c>
      <c r="J39" s="8">
        <v>0</v>
      </c>
      <c r="K39" s="8">
        <v>5082240</v>
      </c>
    </row>
    <row r="40" spans="1:11" x14ac:dyDescent="0.25">
      <c r="A40" s="6" t="s">
        <v>54</v>
      </c>
      <c r="B40" s="6" t="s">
        <v>0</v>
      </c>
      <c r="C40" s="6" t="s">
        <v>13</v>
      </c>
      <c r="D40" s="7">
        <v>43886</v>
      </c>
      <c r="E40" s="7">
        <v>44203</v>
      </c>
      <c r="F40" s="8">
        <v>4836239</v>
      </c>
      <c r="G40" s="8">
        <v>0</v>
      </c>
      <c r="H40" s="8">
        <v>0</v>
      </c>
      <c r="I40" s="8">
        <v>0</v>
      </c>
      <c r="J40" s="8">
        <v>0</v>
      </c>
      <c r="K40" s="8">
        <v>4836239</v>
      </c>
    </row>
    <row r="41" spans="1:11" x14ac:dyDescent="0.25">
      <c r="A41" s="6" t="s">
        <v>55</v>
      </c>
      <c r="B41" s="6" t="s">
        <v>0</v>
      </c>
      <c r="C41" s="6" t="s">
        <v>13</v>
      </c>
      <c r="D41" s="7">
        <v>44180</v>
      </c>
      <c r="E41" s="7">
        <v>44204</v>
      </c>
      <c r="F41" s="8">
        <v>7883645</v>
      </c>
      <c r="G41" s="8">
        <v>370800</v>
      </c>
      <c r="H41" s="8">
        <v>122500</v>
      </c>
      <c r="I41" s="8">
        <v>248300</v>
      </c>
      <c r="J41" s="8">
        <v>7362588</v>
      </c>
      <c r="K41" s="8">
        <v>248300</v>
      </c>
    </row>
    <row r="42" spans="1:11" x14ac:dyDescent="0.25">
      <c r="A42" s="6" t="s">
        <v>56</v>
      </c>
      <c r="B42" s="6" t="s">
        <v>0</v>
      </c>
      <c r="C42" s="6" t="s">
        <v>13</v>
      </c>
      <c r="D42" s="7">
        <v>44180</v>
      </c>
      <c r="E42" s="7">
        <v>44204</v>
      </c>
      <c r="F42" s="8">
        <v>8775</v>
      </c>
      <c r="G42" s="8">
        <v>0</v>
      </c>
      <c r="H42" s="8">
        <v>0</v>
      </c>
      <c r="I42" s="8">
        <v>0</v>
      </c>
      <c r="J42" s="8">
        <v>0</v>
      </c>
      <c r="K42" s="8">
        <v>8775</v>
      </c>
    </row>
    <row r="43" spans="1:11" x14ac:dyDescent="0.25">
      <c r="A43" s="6" t="s">
        <v>57</v>
      </c>
      <c r="B43" s="6" t="s">
        <v>0</v>
      </c>
      <c r="C43" s="6" t="s">
        <v>13</v>
      </c>
      <c r="D43" s="7">
        <v>43733</v>
      </c>
      <c r="E43" s="7">
        <v>44215</v>
      </c>
      <c r="F43" s="8">
        <v>61517395</v>
      </c>
      <c r="G43" s="8">
        <v>0</v>
      </c>
      <c r="H43" s="8">
        <v>0</v>
      </c>
      <c r="I43" s="8">
        <v>0</v>
      </c>
      <c r="J43" s="8">
        <v>0</v>
      </c>
      <c r="K43" s="8">
        <v>61517395</v>
      </c>
    </row>
    <row r="44" spans="1:11" x14ac:dyDescent="0.25">
      <c r="A44" s="6" t="s">
        <v>58</v>
      </c>
      <c r="B44" s="6" t="s">
        <v>0</v>
      </c>
      <c r="C44" s="6" t="s">
        <v>13</v>
      </c>
      <c r="D44" s="7">
        <v>44234</v>
      </c>
      <c r="E44" s="7">
        <v>44251</v>
      </c>
      <c r="F44" s="8">
        <v>59700</v>
      </c>
      <c r="G44" s="8">
        <v>0</v>
      </c>
      <c r="H44" s="8">
        <v>0</v>
      </c>
      <c r="I44" s="8">
        <v>0</v>
      </c>
      <c r="J44" s="8">
        <v>0</v>
      </c>
      <c r="K44" s="8">
        <v>59700</v>
      </c>
    </row>
    <row r="45" spans="1:11" x14ac:dyDescent="0.25">
      <c r="A45" s="6" t="s">
        <v>59</v>
      </c>
      <c r="B45" s="6" t="s">
        <v>0</v>
      </c>
      <c r="C45" s="6" t="s">
        <v>13</v>
      </c>
      <c r="D45" s="7">
        <v>44233</v>
      </c>
      <c r="E45" s="7">
        <v>44251</v>
      </c>
      <c r="F45" s="8">
        <v>595330</v>
      </c>
      <c r="G45" s="8">
        <v>0</v>
      </c>
      <c r="H45" s="8">
        <v>0</v>
      </c>
      <c r="I45" s="8">
        <v>0</v>
      </c>
      <c r="J45" s="8">
        <v>0</v>
      </c>
      <c r="K45" s="8">
        <v>595330</v>
      </c>
    </row>
    <row r="46" spans="1:11" x14ac:dyDescent="0.25">
      <c r="A46" s="6" t="s">
        <v>60</v>
      </c>
      <c r="B46" s="6" t="s">
        <v>0</v>
      </c>
      <c r="C46" s="6" t="s">
        <v>13</v>
      </c>
      <c r="D46" s="7">
        <v>44251</v>
      </c>
      <c r="E46" s="7">
        <v>44264</v>
      </c>
      <c r="F46" s="8">
        <v>16381110</v>
      </c>
      <c r="G46" s="8">
        <v>0</v>
      </c>
      <c r="H46" s="8">
        <v>0</v>
      </c>
      <c r="I46" s="8">
        <v>0</v>
      </c>
      <c r="J46" s="8">
        <v>0</v>
      </c>
      <c r="K46" s="8">
        <v>16381110</v>
      </c>
    </row>
    <row r="47" spans="1:11" x14ac:dyDescent="0.25">
      <c r="A47" s="6" t="s">
        <v>61</v>
      </c>
      <c r="B47" s="6" t="s">
        <v>0</v>
      </c>
      <c r="C47" s="6" t="s">
        <v>13</v>
      </c>
      <c r="D47" s="7">
        <v>44285</v>
      </c>
      <c r="E47" s="7">
        <v>44319</v>
      </c>
      <c r="F47" s="8">
        <v>372544</v>
      </c>
      <c r="G47" s="8">
        <v>0</v>
      </c>
      <c r="H47" s="8">
        <v>0</v>
      </c>
      <c r="I47" s="8">
        <v>0</v>
      </c>
      <c r="J47" s="8">
        <v>0</v>
      </c>
      <c r="K47" s="8">
        <v>372544</v>
      </c>
    </row>
    <row r="48" spans="1:11" x14ac:dyDescent="0.25">
      <c r="A48" s="6" t="s">
        <v>62</v>
      </c>
      <c r="B48" s="6" t="s">
        <v>0</v>
      </c>
      <c r="C48" s="6" t="s">
        <v>13</v>
      </c>
      <c r="D48" s="7">
        <v>44288</v>
      </c>
      <c r="E48" s="7">
        <v>44319</v>
      </c>
      <c r="F48" s="8">
        <v>172013</v>
      </c>
      <c r="G48" s="8">
        <v>0</v>
      </c>
      <c r="H48" s="8">
        <v>0</v>
      </c>
      <c r="I48" s="8">
        <v>0</v>
      </c>
      <c r="J48" s="8">
        <v>0</v>
      </c>
      <c r="K48" s="8">
        <v>172013</v>
      </c>
    </row>
    <row r="49" spans="1:11" x14ac:dyDescent="0.25">
      <c r="A49" s="6" t="s">
        <v>63</v>
      </c>
      <c r="B49" s="6" t="s">
        <v>0</v>
      </c>
      <c r="C49" s="6" t="s">
        <v>13</v>
      </c>
      <c r="D49" s="7">
        <v>44294</v>
      </c>
      <c r="E49" s="7">
        <v>44319</v>
      </c>
      <c r="F49" s="8">
        <v>168210</v>
      </c>
      <c r="G49" s="8">
        <v>0</v>
      </c>
      <c r="H49" s="8">
        <v>0</v>
      </c>
      <c r="I49" s="8">
        <v>0</v>
      </c>
      <c r="J49" s="8">
        <v>0</v>
      </c>
      <c r="K49" s="8">
        <v>168210</v>
      </c>
    </row>
    <row r="50" spans="1:11" x14ac:dyDescent="0.25">
      <c r="A50" s="6" t="s">
        <v>64</v>
      </c>
      <c r="B50" s="6" t="s">
        <v>0</v>
      </c>
      <c r="C50" s="6" t="s">
        <v>13</v>
      </c>
      <c r="D50" s="7">
        <v>44299</v>
      </c>
      <c r="E50" s="7">
        <v>44378</v>
      </c>
      <c r="F50" s="8">
        <v>149624</v>
      </c>
      <c r="G50" s="8">
        <v>0</v>
      </c>
      <c r="H50" s="8">
        <v>0</v>
      </c>
      <c r="I50" s="8">
        <v>0</v>
      </c>
      <c r="J50" s="8">
        <v>0</v>
      </c>
      <c r="K50" s="8">
        <v>149624</v>
      </c>
    </row>
    <row r="51" spans="1:11" x14ac:dyDescent="0.25">
      <c r="A51" s="6" t="s">
        <v>65</v>
      </c>
      <c r="B51" s="6" t="s">
        <v>0</v>
      </c>
      <c r="C51" s="6" t="s">
        <v>13</v>
      </c>
      <c r="D51" s="7">
        <v>44349</v>
      </c>
      <c r="E51" s="7">
        <v>44378</v>
      </c>
      <c r="F51" s="8">
        <v>9048507</v>
      </c>
      <c r="G51" s="8">
        <v>0</v>
      </c>
      <c r="H51" s="8">
        <v>0</v>
      </c>
      <c r="I51" s="8">
        <v>0</v>
      </c>
      <c r="J51" s="8">
        <v>0</v>
      </c>
      <c r="K51" s="8">
        <v>9048507</v>
      </c>
    </row>
    <row r="52" spans="1:11" x14ac:dyDescent="0.25">
      <c r="A52" s="6" t="s">
        <v>66</v>
      </c>
      <c r="B52" s="6" t="s">
        <v>0</v>
      </c>
      <c r="C52" s="6" t="s">
        <v>13</v>
      </c>
      <c r="D52" s="7">
        <v>44349</v>
      </c>
      <c r="E52" s="7">
        <v>44378</v>
      </c>
      <c r="F52" s="8">
        <v>9835392</v>
      </c>
      <c r="G52" s="8">
        <v>0</v>
      </c>
      <c r="H52" s="8">
        <v>0</v>
      </c>
      <c r="I52" s="8">
        <v>0</v>
      </c>
      <c r="J52" s="8">
        <v>0</v>
      </c>
      <c r="K52" s="8">
        <v>9835392</v>
      </c>
    </row>
    <row r="53" spans="1:11" x14ac:dyDescent="0.25">
      <c r="A53" s="6" t="s">
        <v>67</v>
      </c>
      <c r="B53" s="6" t="s">
        <v>0</v>
      </c>
      <c r="C53" s="6" t="s">
        <v>13</v>
      </c>
      <c r="D53" s="7">
        <v>44349</v>
      </c>
      <c r="E53" s="7">
        <v>44378</v>
      </c>
      <c r="F53" s="8">
        <v>36882720</v>
      </c>
      <c r="G53" s="8">
        <v>0</v>
      </c>
      <c r="H53" s="8">
        <v>0</v>
      </c>
      <c r="I53" s="8">
        <v>0</v>
      </c>
      <c r="J53" s="8">
        <v>0</v>
      </c>
      <c r="K53" s="8">
        <v>36882720</v>
      </c>
    </row>
    <row r="54" spans="1:11" x14ac:dyDescent="0.25">
      <c r="A54" s="6" t="s">
        <v>68</v>
      </c>
      <c r="B54" s="6" t="s">
        <v>0</v>
      </c>
      <c r="C54" s="6" t="s">
        <v>13</v>
      </c>
      <c r="D54" s="7">
        <v>44349</v>
      </c>
      <c r="E54" s="7">
        <v>44378</v>
      </c>
      <c r="F54" s="8">
        <v>1578188</v>
      </c>
      <c r="G54" s="8">
        <v>0</v>
      </c>
      <c r="H54" s="8">
        <v>0</v>
      </c>
      <c r="I54" s="8">
        <v>0</v>
      </c>
      <c r="J54" s="8">
        <v>0</v>
      </c>
      <c r="K54" s="8">
        <v>1578188</v>
      </c>
    </row>
  </sheetData>
  <mergeCells count="1">
    <mergeCell ref="A2:K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C7532-21B5-4359-9187-723E51962154}">
  <dimension ref="A3:D9"/>
  <sheetViews>
    <sheetView showGridLines="0" workbookViewId="0">
      <selection activeCell="D9" sqref="A4:D9"/>
    </sheetView>
  </sheetViews>
  <sheetFormatPr baseColWidth="10" defaultRowHeight="15" x14ac:dyDescent="0.25"/>
  <cols>
    <col min="1" max="1" width="40.85546875" bestFit="1" customWidth="1"/>
    <col min="2" max="2" width="18.85546875" bestFit="1" customWidth="1"/>
    <col min="3" max="3" width="23.140625" bestFit="1" customWidth="1"/>
    <col min="4" max="4" width="24.7109375" bestFit="1" customWidth="1"/>
  </cols>
  <sheetData>
    <row r="3" spans="1:4" x14ac:dyDescent="0.25">
      <c r="A3" s="18" t="s">
        <v>198</v>
      </c>
      <c r="B3" t="s">
        <v>200</v>
      </c>
      <c r="C3" t="s">
        <v>201</v>
      </c>
      <c r="D3" t="s">
        <v>202</v>
      </c>
    </row>
    <row r="4" spans="1:4" x14ac:dyDescent="0.25">
      <c r="A4" s="19" t="s">
        <v>195</v>
      </c>
      <c r="B4" s="20">
        <v>4</v>
      </c>
      <c r="C4" s="21">
        <v>7676477</v>
      </c>
      <c r="D4" s="21">
        <v>0</v>
      </c>
    </row>
    <row r="5" spans="1:4" x14ac:dyDescent="0.25">
      <c r="A5" s="19" t="s">
        <v>193</v>
      </c>
      <c r="B5" s="20">
        <v>12</v>
      </c>
      <c r="C5" s="21">
        <v>25154998</v>
      </c>
      <c r="D5" s="21">
        <v>0</v>
      </c>
    </row>
    <row r="6" spans="1:4" x14ac:dyDescent="0.25">
      <c r="A6" s="19" t="s">
        <v>196</v>
      </c>
      <c r="B6" s="20">
        <v>9</v>
      </c>
      <c r="C6" s="21">
        <v>75449599</v>
      </c>
      <c r="D6" s="21">
        <v>75417624</v>
      </c>
    </row>
    <row r="7" spans="1:4" x14ac:dyDescent="0.25">
      <c r="A7" s="19" t="s">
        <v>192</v>
      </c>
      <c r="B7" s="20">
        <v>21</v>
      </c>
      <c r="C7" s="21">
        <v>83896518</v>
      </c>
      <c r="D7" s="21"/>
    </row>
    <row r="8" spans="1:4" x14ac:dyDescent="0.25">
      <c r="A8" s="19" t="s">
        <v>194</v>
      </c>
      <c r="B8" s="20">
        <v>4</v>
      </c>
      <c r="C8" s="21">
        <v>533078</v>
      </c>
      <c r="D8" s="21">
        <v>0</v>
      </c>
    </row>
    <row r="9" spans="1:4" x14ac:dyDescent="0.25">
      <c r="A9" s="19" t="s">
        <v>199</v>
      </c>
      <c r="B9" s="20">
        <v>50</v>
      </c>
      <c r="C9" s="21">
        <v>192710670</v>
      </c>
      <c r="D9" s="21">
        <v>75417624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8841B-2180-423B-957D-0B8F8AC393A9}">
  <dimension ref="A1:AQ52"/>
  <sheetViews>
    <sheetView showGridLines="0" tabSelected="1" topLeftCell="A28" zoomScale="85" zoomScaleNormal="85" workbookViewId="0">
      <selection activeCell="A3" sqref="A3:L52"/>
    </sheetView>
  </sheetViews>
  <sheetFormatPr baseColWidth="10" defaultRowHeight="15" x14ac:dyDescent="0.25"/>
  <cols>
    <col min="1" max="1" width="10.28515625" bestFit="1" customWidth="1"/>
    <col min="2" max="2" width="20.85546875" bestFit="1" customWidth="1"/>
    <col min="3" max="3" width="10.7109375" bestFit="1" customWidth="1"/>
    <col min="4" max="4" width="9.140625" bestFit="1" customWidth="1"/>
    <col min="5" max="5" width="8" bestFit="1" customWidth="1"/>
    <col min="6" max="6" width="11.140625" bestFit="1" customWidth="1"/>
    <col min="7" max="7" width="11.28515625" bestFit="1" customWidth="1"/>
    <col min="8" max="8" width="13.140625" bestFit="1" customWidth="1"/>
    <col min="9" max="9" width="23.5703125" bestFit="1" customWidth="1"/>
    <col min="11" max="12" width="15.140625" bestFit="1" customWidth="1"/>
    <col min="13" max="17" width="28.5703125" customWidth="1"/>
    <col min="18" max="18" width="10.7109375" bestFit="1" customWidth="1"/>
    <col min="19" max="20" width="14.140625" bestFit="1" customWidth="1"/>
    <col min="21" max="21" width="33.5703125" customWidth="1"/>
    <col min="22" max="22" width="14.140625" bestFit="1" customWidth="1"/>
    <col min="23" max="23" width="32.5703125" customWidth="1"/>
    <col min="24" max="24" width="13.140625" bestFit="1" customWidth="1"/>
    <col min="25" max="25" width="14.140625" bestFit="1" customWidth="1"/>
    <col min="26" max="26" width="11.5703125" bestFit="1" customWidth="1"/>
    <col min="27" max="27" width="13.140625" bestFit="1" customWidth="1"/>
    <col min="28" max="28" width="11.28515625" bestFit="1" customWidth="1"/>
    <col min="29" max="29" width="11.140625" bestFit="1" customWidth="1"/>
    <col min="31" max="31" width="11.140625" bestFit="1" customWidth="1"/>
    <col min="33" max="34" width="10.85546875" bestFit="1" customWidth="1"/>
    <col min="35" max="35" width="8" bestFit="1" customWidth="1"/>
    <col min="36" max="36" width="10" bestFit="1" customWidth="1"/>
    <col min="38" max="38" width="9" bestFit="1" customWidth="1"/>
    <col min="39" max="39" width="10.85546875" bestFit="1" customWidth="1"/>
    <col min="40" max="40" width="11" bestFit="1" customWidth="1"/>
    <col min="43" max="43" width="9.28515625" bestFit="1" customWidth="1"/>
  </cols>
  <sheetData>
    <row r="1" spans="1:43" x14ac:dyDescent="0.25">
      <c r="J1" s="16" t="s">
        <v>197</v>
      </c>
      <c r="K1" s="17">
        <f>SUBTOTAL(9,K3:K52)</f>
        <v>229962390</v>
      </c>
      <c r="L1" s="17">
        <f>SUBTOTAL(9,L3:L52)</f>
        <v>192710670</v>
      </c>
      <c r="O1" s="17">
        <f>SUBTOTAL(9,O3:O52)</f>
        <v>0</v>
      </c>
      <c r="S1" s="17">
        <f>SUBTOTAL(9,S3:S52)</f>
        <v>127155475</v>
      </c>
      <c r="T1" s="17">
        <f>SUBTOTAL(9,T3:T52)</f>
        <v>26141610</v>
      </c>
      <c r="V1" s="17">
        <f>SUBTOTAL(9,V3:V52)</f>
        <v>75417624</v>
      </c>
      <c r="Y1" s="17">
        <f>SUBTOTAL(9,Y3:Y52)</f>
        <v>75417624</v>
      </c>
      <c r="Z1" s="17">
        <f>SUBTOTAL(9,Z3:Z52)</f>
        <v>351472</v>
      </c>
      <c r="AA1" s="17">
        <f>SUBTOTAL(9,AA3:AA52)</f>
        <v>24727721</v>
      </c>
    </row>
    <row r="2" spans="1:43" ht="39.950000000000003" customHeight="1" x14ac:dyDescent="0.25">
      <c r="A2" s="15" t="s">
        <v>104</v>
      </c>
      <c r="B2" s="15" t="s">
        <v>69</v>
      </c>
      <c r="C2" s="15" t="s">
        <v>70</v>
      </c>
      <c r="D2" s="15" t="s">
        <v>105</v>
      </c>
      <c r="E2" s="15" t="s">
        <v>106</v>
      </c>
      <c r="F2" s="15" t="s">
        <v>107</v>
      </c>
      <c r="G2" s="15" t="s">
        <v>108</v>
      </c>
      <c r="H2" s="14" t="s">
        <v>137</v>
      </c>
      <c r="I2" s="14" t="s">
        <v>138</v>
      </c>
      <c r="J2" s="15" t="s">
        <v>109</v>
      </c>
      <c r="K2" s="15" t="s">
        <v>110</v>
      </c>
      <c r="L2" s="15" t="s">
        <v>111</v>
      </c>
      <c r="M2" s="15" t="s">
        <v>112</v>
      </c>
      <c r="N2" s="14" t="s">
        <v>189</v>
      </c>
      <c r="O2" s="14" t="s">
        <v>188</v>
      </c>
      <c r="P2" s="14" t="s">
        <v>190</v>
      </c>
      <c r="Q2" s="14" t="s">
        <v>191</v>
      </c>
      <c r="R2" s="15" t="s">
        <v>113</v>
      </c>
      <c r="S2" s="15" t="s">
        <v>114</v>
      </c>
      <c r="T2" s="14" t="s">
        <v>115</v>
      </c>
      <c r="U2" s="14" t="s">
        <v>135</v>
      </c>
      <c r="V2" s="14" t="s">
        <v>116</v>
      </c>
      <c r="W2" s="14" t="s">
        <v>124</v>
      </c>
      <c r="X2" s="15" t="s">
        <v>117</v>
      </c>
      <c r="Y2" s="15" t="s">
        <v>118</v>
      </c>
      <c r="Z2" s="14" t="s">
        <v>71</v>
      </c>
      <c r="AA2" s="14" t="s">
        <v>119</v>
      </c>
      <c r="AB2" s="14" t="s">
        <v>120</v>
      </c>
      <c r="AC2" s="14" t="s">
        <v>121</v>
      </c>
      <c r="AD2" s="15" t="s">
        <v>122</v>
      </c>
      <c r="AE2" s="15" t="s">
        <v>72</v>
      </c>
      <c r="AF2" s="15" t="s">
        <v>123</v>
      </c>
      <c r="AG2" s="15" t="s">
        <v>125</v>
      </c>
      <c r="AH2" s="15" t="s">
        <v>126</v>
      </c>
      <c r="AI2" s="15" t="s">
        <v>127</v>
      </c>
      <c r="AJ2" s="15" t="s">
        <v>128</v>
      </c>
      <c r="AK2" s="15" t="s">
        <v>129</v>
      </c>
      <c r="AL2" s="15" t="s">
        <v>130</v>
      </c>
      <c r="AM2" s="15" t="s">
        <v>131</v>
      </c>
      <c r="AN2" s="15" t="s">
        <v>132</v>
      </c>
      <c r="AO2" s="15" t="s">
        <v>133</v>
      </c>
      <c r="AP2" s="15" t="s">
        <v>134</v>
      </c>
      <c r="AQ2" s="15" t="s">
        <v>136</v>
      </c>
    </row>
    <row r="3" spans="1:43" x14ac:dyDescent="0.25">
      <c r="A3" s="6">
        <v>805027743</v>
      </c>
      <c r="B3" s="6" t="s">
        <v>73</v>
      </c>
      <c r="C3" s="6" t="s">
        <v>74</v>
      </c>
      <c r="D3" s="6">
        <v>119</v>
      </c>
      <c r="E3" s="6"/>
      <c r="F3" s="6"/>
      <c r="G3" s="6"/>
      <c r="H3" s="6" t="s">
        <v>139</v>
      </c>
      <c r="I3" s="6" t="str">
        <f>CONCATENATE(A3,"_",H3)</f>
        <v>805027743_POUA_119</v>
      </c>
      <c r="J3" s="7">
        <v>40285</v>
      </c>
      <c r="K3" s="13">
        <v>6534217</v>
      </c>
      <c r="L3" s="13">
        <v>1278470</v>
      </c>
      <c r="M3" s="6" t="s">
        <v>75</v>
      </c>
      <c r="N3" s="6" t="s">
        <v>192</v>
      </c>
      <c r="O3" s="6"/>
      <c r="P3" s="6"/>
      <c r="Q3" s="6"/>
      <c r="R3" s="6" t="s">
        <v>76</v>
      </c>
      <c r="S3" s="13"/>
      <c r="T3" s="13"/>
      <c r="U3" s="6"/>
      <c r="V3" s="13"/>
      <c r="W3" s="6"/>
      <c r="X3" s="13"/>
      <c r="Y3" s="13"/>
      <c r="Z3" s="13"/>
      <c r="AA3" s="13"/>
      <c r="AB3" s="6"/>
      <c r="AC3" s="6"/>
      <c r="AD3" s="6"/>
      <c r="AE3" s="6"/>
      <c r="AF3" s="6"/>
      <c r="AG3" s="7">
        <v>40288</v>
      </c>
      <c r="AH3" s="6"/>
      <c r="AI3" s="6"/>
      <c r="AJ3" s="6"/>
      <c r="AK3" s="6" t="s">
        <v>77</v>
      </c>
      <c r="AL3" s="6"/>
      <c r="AM3" s="6"/>
      <c r="AN3" s="6"/>
      <c r="AO3" s="6"/>
      <c r="AP3" s="6"/>
      <c r="AQ3" s="6">
        <v>20220117</v>
      </c>
    </row>
    <row r="4" spans="1:43" x14ac:dyDescent="0.25">
      <c r="A4" s="6">
        <v>805027743</v>
      </c>
      <c r="B4" s="6" t="s">
        <v>73</v>
      </c>
      <c r="C4" s="6" t="s">
        <v>78</v>
      </c>
      <c r="D4" s="6">
        <v>1030</v>
      </c>
      <c r="E4" s="6"/>
      <c r="F4" s="6"/>
      <c r="G4" s="6"/>
      <c r="H4" s="6" t="s">
        <v>140</v>
      </c>
      <c r="I4" s="6" t="str">
        <f t="shared" ref="I4:I52" si="0">CONCATENATE(A4,"_",H4)</f>
        <v>805027743_CMA_1030</v>
      </c>
      <c r="J4" s="7">
        <v>43624</v>
      </c>
      <c r="K4" s="13">
        <v>94193</v>
      </c>
      <c r="L4" s="13">
        <v>94193</v>
      </c>
      <c r="M4" s="6" t="s">
        <v>75</v>
      </c>
      <c r="N4" s="6" t="s">
        <v>192</v>
      </c>
      <c r="O4" s="6"/>
      <c r="P4" s="6"/>
      <c r="Q4" s="6"/>
      <c r="R4" s="6" t="s">
        <v>76</v>
      </c>
      <c r="S4" s="13"/>
      <c r="T4" s="13"/>
      <c r="U4" s="6"/>
      <c r="V4" s="13"/>
      <c r="W4" s="6"/>
      <c r="X4" s="13"/>
      <c r="Y4" s="13"/>
      <c r="Z4" s="13"/>
      <c r="AA4" s="13"/>
      <c r="AB4" s="6"/>
      <c r="AC4" s="6"/>
      <c r="AD4" s="6"/>
      <c r="AE4" s="6"/>
      <c r="AF4" s="6"/>
      <c r="AG4" s="7">
        <v>43801</v>
      </c>
      <c r="AH4" s="6"/>
      <c r="AI4" s="6"/>
      <c r="AJ4" s="6"/>
      <c r="AK4" s="6" t="s">
        <v>77</v>
      </c>
      <c r="AL4" s="6"/>
      <c r="AM4" s="6"/>
      <c r="AN4" s="6"/>
      <c r="AO4" s="6"/>
      <c r="AP4" s="6"/>
      <c r="AQ4" s="6">
        <v>20220117</v>
      </c>
    </row>
    <row r="5" spans="1:43" x14ac:dyDescent="0.25">
      <c r="A5" s="6">
        <v>805027743</v>
      </c>
      <c r="B5" s="6" t="s">
        <v>73</v>
      </c>
      <c r="C5" s="6"/>
      <c r="D5" s="6">
        <v>1060</v>
      </c>
      <c r="E5" s="6"/>
      <c r="F5" s="6"/>
      <c r="G5" s="6"/>
      <c r="H5" s="6">
        <v>1060</v>
      </c>
      <c r="I5" s="6" t="str">
        <f t="shared" si="0"/>
        <v>805027743_1060</v>
      </c>
      <c r="J5" s="7">
        <v>41944</v>
      </c>
      <c r="K5" s="13">
        <v>180850</v>
      </c>
      <c r="L5" s="13">
        <v>180850</v>
      </c>
      <c r="M5" s="6" t="s">
        <v>75</v>
      </c>
      <c r="N5" s="6" t="s">
        <v>192</v>
      </c>
      <c r="O5" s="6"/>
      <c r="P5" s="6"/>
      <c r="Q5" s="6"/>
      <c r="R5" s="6" t="s">
        <v>76</v>
      </c>
      <c r="S5" s="13"/>
      <c r="T5" s="13"/>
      <c r="U5" s="6"/>
      <c r="V5" s="13"/>
      <c r="W5" s="6"/>
      <c r="X5" s="13"/>
      <c r="Y5" s="13"/>
      <c r="Z5" s="13"/>
      <c r="AA5" s="13"/>
      <c r="AB5" s="6"/>
      <c r="AC5" s="6"/>
      <c r="AD5" s="6"/>
      <c r="AE5" s="6"/>
      <c r="AF5" s="6"/>
      <c r="AG5" s="7">
        <v>42268</v>
      </c>
      <c r="AH5" s="6"/>
      <c r="AI5" s="6"/>
      <c r="AJ5" s="6"/>
      <c r="AK5" s="6" t="s">
        <v>77</v>
      </c>
      <c r="AL5" s="6"/>
      <c r="AM5" s="6"/>
      <c r="AN5" s="6"/>
      <c r="AO5" s="6"/>
      <c r="AP5" s="6"/>
      <c r="AQ5" s="6">
        <v>20220117</v>
      </c>
    </row>
    <row r="6" spans="1:43" x14ac:dyDescent="0.25">
      <c r="A6" s="6">
        <v>805027743</v>
      </c>
      <c r="B6" s="6" t="s">
        <v>73</v>
      </c>
      <c r="C6" s="6" t="s">
        <v>78</v>
      </c>
      <c r="D6" s="6">
        <v>1149</v>
      </c>
      <c r="E6" s="6"/>
      <c r="F6" s="6"/>
      <c r="G6" s="6"/>
      <c r="H6" s="6" t="s">
        <v>141</v>
      </c>
      <c r="I6" s="6" t="str">
        <f t="shared" si="0"/>
        <v>805027743_CMA_1149</v>
      </c>
      <c r="J6" s="7">
        <v>43626</v>
      </c>
      <c r="K6" s="13">
        <v>697480</v>
      </c>
      <c r="L6" s="13">
        <v>697480</v>
      </c>
      <c r="M6" s="6" t="s">
        <v>75</v>
      </c>
      <c r="N6" s="6" t="s">
        <v>192</v>
      </c>
      <c r="O6" s="6"/>
      <c r="P6" s="6"/>
      <c r="Q6" s="6"/>
      <c r="R6" s="6" t="s">
        <v>76</v>
      </c>
      <c r="S6" s="13"/>
      <c r="T6" s="13"/>
      <c r="U6" s="6"/>
      <c r="V6" s="13"/>
      <c r="W6" s="6"/>
      <c r="X6" s="13"/>
      <c r="Y6" s="13"/>
      <c r="Z6" s="13"/>
      <c r="AA6" s="13"/>
      <c r="AB6" s="6"/>
      <c r="AC6" s="6"/>
      <c r="AD6" s="6"/>
      <c r="AE6" s="6"/>
      <c r="AF6" s="6"/>
      <c r="AG6" s="7">
        <v>43801</v>
      </c>
      <c r="AH6" s="6"/>
      <c r="AI6" s="6"/>
      <c r="AJ6" s="6"/>
      <c r="AK6" s="6" t="s">
        <v>77</v>
      </c>
      <c r="AL6" s="6"/>
      <c r="AM6" s="6"/>
      <c r="AN6" s="6"/>
      <c r="AO6" s="6"/>
      <c r="AP6" s="6"/>
      <c r="AQ6" s="6">
        <v>20220117</v>
      </c>
    </row>
    <row r="7" spans="1:43" x14ac:dyDescent="0.25">
      <c r="A7" s="6">
        <v>805027743</v>
      </c>
      <c r="B7" s="6" t="s">
        <v>73</v>
      </c>
      <c r="C7" s="6" t="s">
        <v>79</v>
      </c>
      <c r="D7" s="6">
        <v>1577</v>
      </c>
      <c r="E7" s="6"/>
      <c r="F7" s="6"/>
      <c r="G7" s="6"/>
      <c r="H7" s="6" t="s">
        <v>142</v>
      </c>
      <c r="I7" s="6" t="str">
        <f t="shared" si="0"/>
        <v>805027743_PU_1577</v>
      </c>
      <c r="J7" s="7">
        <v>39932</v>
      </c>
      <c r="K7" s="13">
        <v>13008797</v>
      </c>
      <c r="L7" s="13">
        <v>895586</v>
      </c>
      <c r="M7" s="6" t="s">
        <v>75</v>
      </c>
      <c r="N7" s="6" t="s">
        <v>192</v>
      </c>
      <c r="O7" s="6"/>
      <c r="P7" s="6"/>
      <c r="Q7" s="6"/>
      <c r="R7" s="6" t="s">
        <v>76</v>
      </c>
      <c r="S7" s="13"/>
      <c r="T7" s="13"/>
      <c r="U7" s="6"/>
      <c r="V7" s="13"/>
      <c r="W7" s="6"/>
      <c r="X7" s="13"/>
      <c r="Y7" s="13"/>
      <c r="Z7" s="13"/>
      <c r="AA7" s="13"/>
      <c r="AB7" s="6"/>
      <c r="AC7" s="6"/>
      <c r="AD7" s="6"/>
      <c r="AE7" s="6"/>
      <c r="AF7" s="6"/>
      <c r="AG7" s="7">
        <v>39945</v>
      </c>
      <c r="AH7" s="6"/>
      <c r="AI7" s="6"/>
      <c r="AJ7" s="6"/>
      <c r="AK7" s="6" t="s">
        <v>77</v>
      </c>
      <c r="AL7" s="6"/>
      <c r="AM7" s="6"/>
      <c r="AN7" s="6"/>
      <c r="AO7" s="6"/>
      <c r="AP7" s="6"/>
      <c r="AQ7" s="6">
        <v>20220117</v>
      </c>
    </row>
    <row r="8" spans="1:43" x14ac:dyDescent="0.25">
      <c r="A8" s="6">
        <v>805027743</v>
      </c>
      <c r="B8" s="6" t="s">
        <v>73</v>
      </c>
      <c r="C8" s="6" t="s">
        <v>80</v>
      </c>
      <c r="D8" s="6">
        <v>19731</v>
      </c>
      <c r="E8" s="6"/>
      <c r="F8" s="6"/>
      <c r="G8" s="6"/>
      <c r="H8" s="6" t="s">
        <v>143</v>
      </c>
      <c r="I8" s="6" t="str">
        <f t="shared" si="0"/>
        <v>805027743_AC_19731</v>
      </c>
      <c r="J8" s="7">
        <v>41150</v>
      </c>
      <c r="K8" s="13">
        <v>1536927</v>
      </c>
      <c r="L8" s="13">
        <v>33013</v>
      </c>
      <c r="M8" s="6" t="s">
        <v>75</v>
      </c>
      <c r="N8" s="6" t="s">
        <v>192</v>
      </c>
      <c r="O8" s="6"/>
      <c r="P8" s="6"/>
      <c r="Q8" s="6"/>
      <c r="R8" s="6" t="s">
        <v>76</v>
      </c>
      <c r="S8" s="13"/>
      <c r="T8" s="13"/>
      <c r="U8" s="6"/>
      <c r="V8" s="13"/>
      <c r="W8" s="6"/>
      <c r="X8" s="13"/>
      <c r="Y8" s="13"/>
      <c r="Z8" s="13"/>
      <c r="AA8" s="13"/>
      <c r="AB8" s="6"/>
      <c r="AC8" s="6"/>
      <c r="AD8" s="6"/>
      <c r="AE8" s="6"/>
      <c r="AF8" s="6"/>
      <c r="AG8" s="7">
        <v>41198</v>
      </c>
      <c r="AH8" s="6"/>
      <c r="AI8" s="6"/>
      <c r="AJ8" s="6"/>
      <c r="AK8" s="6" t="s">
        <v>77</v>
      </c>
      <c r="AL8" s="6"/>
      <c r="AM8" s="6"/>
      <c r="AN8" s="6"/>
      <c r="AO8" s="6"/>
      <c r="AP8" s="6"/>
      <c r="AQ8" s="6">
        <v>20220117</v>
      </c>
    </row>
    <row r="9" spans="1:43" x14ac:dyDescent="0.25">
      <c r="A9" s="6">
        <v>805027743</v>
      </c>
      <c r="B9" s="6" t="s">
        <v>73</v>
      </c>
      <c r="C9" s="6" t="s">
        <v>81</v>
      </c>
      <c r="D9" s="6">
        <v>33939</v>
      </c>
      <c r="E9" s="6"/>
      <c r="F9" s="6"/>
      <c r="G9" s="6"/>
      <c r="H9" s="6" t="s">
        <v>144</v>
      </c>
      <c r="I9" s="6" t="str">
        <f t="shared" si="0"/>
        <v>805027743_CMF_33939</v>
      </c>
      <c r="J9" s="7">
        <v>44233</v>
      </c>
      <c r="K9" s="13">
        <v>595330</v>
      </c>
      <c r="L9" s="13">
        <v>595330</v>
      </c>
      <c r="M9" s="6" t="s">
        <v>75</v>
      </c>
      <c r="N9" s="6" t="s">
        <v>192</v>
      </c>
      <c r="O9" s="6"/>
      <c r="P9" s="6"/>
      <c r="Q9" s="6"/>
      <c r="R9" s="6" t="s">
        <v>76</v>
      </c>
      <c r="S9" s="13"/>
      <c r="T9" s="13"/>
      <c r="U9" s="6"/>
      <c r="V9" s="13"/>
      <c r="W9" s="6"/>
      <c r="X9" s="13"/>
      <c r="Y9" s="13"/>
      <c r="Z9" s="13"/>
      <c r="AA9" s="13"/>
      <c r="AB9" s="6"/>
      <c r="AC9" s="6"/>
      <c r="AD9" s="6"/>
      <c r="AE9" s="6"/>
      <c r="AF9" s="6"/>
      <c r="AG9" s="7">
        <v>44251</v>
      </c>
      <c r="AH9" s="6"/>
      <c r="AI9" s="6"/>
      <c r="AJ9" s="6"/>
      <c r="AK9" s="6" t="s">
        <v>77</v>
      </c>
      <c r="AL9" s="6"/>
      <c r="AM9" s="6"/>
      <c r="AN9" s="6"/>
      <c r="AO9" s="6"/>
      <c r="AP9" s="6"/>
      <c r="AQ9" s="6">
        <v>20220117</v>
      </c>
    </row>
    <row r="10" spans="1:43" x14ac:dyDescent="0.25">
      <c r="A10" s="6">
        <v>805027743</v>
      </c>
      <c r="B10" s="6" t="s">
        <v>73</v>
      </c>
      <c r="C10" s="6" t="s">
        <v>81</v>
      </c>
      <c r="D10" s="6">
        <v>33949</v>
      </c>
      <c r="E10" s="6"/>
      <c r="F10" s="6"/>
      <c r="G10" s="6"/>
      <c r="H10" s="6" t="s">
        <v>145</v>
      </c>
      <c r="I10" s="6" t="str">
        <f t="shared" si="0"/>
        <v>805027743_CMF_33949</v>
      </c>
      <c r="J10" s="7">
        <v>44234</v>
      </c>
      <c r="K10" s="13">
        <v>59700</v>
      </c>
      <c r="L10" s="13">
        <v>59700</v>
      </c>
      <c r="M10" s="6" t="s">
        <v>75</v>
      </c>
      <c r="N10" s="6" t="s">
        <v>192</v>
      </c>
      <c r="O10" s="6"/>
      <c r="P10" s="6"/>
      <c r="Q10" s="6"/>
      <c r="R10" s="6" t="s">
        <v>76</v>
      </c>
      <c r="S10" s="13"/>
      <c r="T10" s="13"/>
      <c r="U10" s="6"/>
      <c r="V10" s="13"/>
      <c r="W10" s="6"/>
      <c r="X10" s="13"/>
      <c r="Y10" s="13"/>
      <c r="Z10" s="13"/>
      <c r="AA10" s="13"/>
      <c r="AB10" s="6"/>
      <c r="AC10" s="6"/>
      <c r="AD10" s="6"/>
      <c r="AE10" s="6"/>
      <c r="AF10" s="6"/>
      <c r="AG10" s="7">
        <v>44251</v>
      </c>
      <c r="AH10" s="6"/>
      <c r="AI10" s="6"/>
      <c r="AJ10" s="6"/>
      <c r="AK10" s="6" t="s">
        <v>77</v>
      </c>
      <c r="AL10" s="6"/>
      <c r="AM10" s="6"/>
      <c r="AN10" s="6"/>
      <c r="AO10" s="6"/>
      <c r="AP10" s="6"/>
      <c r="AQ10" s="6">
        <v>20220117</v>
      </c>
    </row>
    <row r="11" spans="1:43" x14ac:dyDescent="0.25">
      <c r="A11" s="6">
        <v>805027743</v>
      </c>
      <c r="B11" s="6" t="s">
        <v>73</v>
      </c>
      <c r="C11" s="6" t="s">
        <v>81</v>
      </c>
      <c r="D11" s="6">
        <v>36376</v>
      </c>
      <c r="E11" s="6"/>
      <c r="F11" s="6"/>
      <c r="G11" s="6"/>
      <c r="H11" s="6" t="s">
        <v>146</v>
      </c>
      <c r="I11" s="6" t="str">
        <f t="shared" si="0"/>
        <v>805027743_CMF_36376</v>
      </c>
      <c r="J11" s="7">
        <v>44251</v>
      </c>
      <c r="K11" s="13">
        <v>16381110</v>
      </c>
      <c r="L11" s="13">
        <v>16381110</v>
      </c>
      <c r="M11" s="6" t="s">
        <v>75</v>
      </c>
      <c r="N11" s="6" t="s">
        <v>192</v>
      </c>
      <c r="O11" s="6"/>
      <c r="P11" s="6"/>
      <c r="Q11" s="6"/>
      <c r="R11" s="6" t="s">
        <v>76</v>
      </c>
      <c r="S11" s="13"/>
      <c r="T11" s="13"/>
      <c r="U11" s="6"/>
      <c r="V11" s="13"/>
      <c r="W11" s="6"/>
      <c r="X11" s="13"/>
      <c r="Y11" s="13"/>
      <c r="Z11" s="13"/>
      <c r="AA11" s="13"/>
      <c r="AB11" s="6"/>
      <c r="AC11" s="6"/>
      <c r="AD11" s="6"/>
      <c r="AE11" s="6"/>
      <c r="AF11" s="6"/>
      <c r="AG11" s="7">
        <v>44264</v>
      </c>
      <c r="AH11" s="6"/>
      <c r="AI11" s="6"/>
      <c r="AJ11" s="6"/>
      <c r="AK11" s="6" t="s">
        <v>77</v>
      </c>
      <c r="AL11" s="6"/>
      <c r="AM11" s="6"/>
      <c r="AN11" s="6"/>
      <c r="AO11" s="6"/>
      <c r="AP11" s="6"/>
      <c r="AQ11" s="6">
        <v>20220117</v>
      </c>
    </row>
    <row r="12" spans="1:43" x14ac:dyDescent="0.25">
      <c r="A12" s="6">
        <v>805027743</v>
      </c>
      <c r="B12" s="6" t="s">
        <v>73</v>
      </c>
      <c r="C12" s="6" t="s">
        <v>81</v>
      </c>
      <c r="D12" s="6">
        <v>40785</v>
      </c>
      <c r="E12" s="6"/>
      <c r="F12" s="6"/>
      <c r="G12" s="6"/>
      <c r="H12" s="6" t="s">
        <v>147</v>
      </c>
      <c r="I12" s="6" t="str">
        <f t="shared" si="0"/>
        <v>805027743_CMF_40785</v>
      </c>
      <c r="J12" s="7">
        <v>44285</v>
      </c>
      <c r="K12" s="13">
        <v>372544</v>
      </c>
      <c r="L12" s="13">
        <v>372544</v>
      </c>
      <c r="M12" s="6" t="s">
        <v>75</v>
      </c>
      <c r="N12" s="6" t="s">
        <v>192</v>
      </c>
      <c r="O12" s="6"/>
      <c r="P12" s="6"/>
      <c r="Q12" s="6"/>
      <c r="R12" s="6" t="s">
        <v>76</v>
      </c>
      <c r="S12" s="13"/>
      <c r="T12" s="13"/>
      <c r="U12" s="6"/>
      <c r="V12" s="13"/>
      <c r="W12" s="6"/>
      <c r="X12" s="13"/>
      <c r="Y12" s="13"/>
      <c r="Z12" s="13"/>
      <c r="AA12" s="13"/>
      <c r="AB12" s="6"/>
      <c r="AC12" s="6"/>
      <c r="AD12" s="6"/>
      <c r="AE12" s="6"/>
      <c r="AF12" s="6"/>
      <c r="AG12" s="7">
        <v>44319</v>
      </c>
      <c r="AH12" s="6"/>
      <c r="AI12" s="6"/>
      <c r="AJ12" s="6"/>
      <c r="AK12" s="6" t="s">
        <v>77</v>
      </c>
      <c r="AL12" s="6"/>
      <c r="AM12" s="6"/>
      <c r="AN12" s="6"/>
      <c r="AO12" s="6"/>
      <c r="AP12" s="6"/>
      <c r="AQ12" s="6">
        <v>20220117</v>
      </c>
    </row>
    <row r="13" spans="1:43" x14ac:dyDescent="0.25">
      <c r="A13" s="6">
        <v>805027743</v>
      </c>
      <c r="B13" s="6" t="s">
        <v>73</v>
      </c>
      <c r="C13" s="6" t="s">
        <v>81</v>
      </c>
      <c r="D13" s="6">
        <v>41193</v>
      </c>
      <c r="E13" s="6"/>
      <c r="F13" s="6"/>
      <c r="G13" s="6"/>
      <c r="H13" s="6" t="s">
        <v>148</v>
      </c>
      <c r="I13" s="6" t="str">
        <f t="shared" si="0"/>
        <v>805027743_CMF_41193</v>
      </c>
      <c r="J13" s="7">
        <v>44288</v>
      </c>
      <c r="K13" s="13">
        <v>172013</v>
      </c>
      <c r="L13" s="13">
        <v>172013</v>
      </c>
      <c r="M13" s="6" t="s">
        <v>75</v>
      </c>
      <c r="N13" s="6" t="s">
        <v>192</v>
      </c>
      <c r="O13" s="6"/>
      <c r="P13" s="6"/>
      <c r="Q13" s="6"/>
      <c r="R13" s="6" t="s">
        <v>76</v>
      </c>
      <c r="S13" s="13"/>
      <c r="T13" s="13"/>
      <c r="U13" s="6"/>
      <c r="V13" s="13"/>
      <c r="W13" s="6"/>
      <c r="X13" s="13"/>
      <c r="Y13" s="13"/>
      <c r="Z13" s="13"/>
      <c r="AA13" s="13"/>
      <c r="AB13" s="6"/>
      <c r="AC13" s="6"/>
      <c r="AD13" s="6"/>
      <c r="AE13" s="6"/>
      <c r="AF13" s="6"/>
      <c r="AG13" s="7">
        <v>44319</v>
      </c>
      <c r="AH13" s="6"/>
      <c r="AI13" s="6"/>
      <c r="AJ13" s="6"/>
      <c r="AK13" s="6" t="s">
        <v>77</v>
      </c>
      <c r="AL13" s="6"/>
      <c r="AM13" s="6"/>
      <c r="AN13" s="6"/>
      <c r="AO13" s="6"/>
      <c r="AP13" s="6"/>
      <c r="AQ13" s="6">
        <v>20220117</v>
      </c>
    </row>
    <row r="14" spans="1:43" x14ac:dyDescent="0.25">
      <c r="A14" s="6">
        <v>805027743</v>
      </c>
      <c r="B14" s="6" t="s">
        <v>73</v>
      </c>
      <c r="C14" s="6" t="s">
        <v>81</v>
      </c>
      <c r="D14" s="6">
        <v>41969</v>
      </c>
      <c r="E14" s="6"/>
      <c r="F14" s="6"/>
      <c r="G14" s="6"/>
      <c r="H14" s="6" t="s">
        <v>149</v>
      </c>
      <c r="I14" s="6" t="str">
        <f t="shared" si="0"/>
        <v>805027743_CMF_41969</v>
      </c>
      <c r="J14" s="7">
        <v>44294</v>
      </c>
      <c r="K14" s="13">
        <v>168210</v>
      </c>
      <c r="L14" s="13">
        <v>168210</v>
      </c>
      <c r="M14" s="6" t="s">
        <v>75</v>
      </c>
      <c r="N14" s="6" t="s">
        <v>192</v>
      </c>
      <c r="O14" s="6"/>
      <c r="P14" s="6"/>
      <c r="Q14" s="6"/>
      <c r="R14" s="6" t="s">
        <v>76</v>
      </c>
      <c r="S14" s="13"/>
      <c r="T14" s="13"/>
      <c r="U14" s="6"/>
      <c r="V14" s="13"/>
      <c r="W14" s="6"/>
      <c r="X14" s="13"/>
      <c r="Y14" s="13"/>
      <c r="Z14" s="13"/>
      <c r="AA14" s="13"/>
      <c r="AB14" s="6"/>
      <c r="AC14" s="6"/>
      <c r="AD14" s="6"/>
      <c r="AE14" s="6"/>
      <c r="AF14" s="6"/>
      <c r="AG14" s="7">
        <v>44319</v>
      </c>
      <c r="AH14" s="6"/>
      <c r="AI14" s="6"/>
      <c r="AJ14" s="6"/>
      <c r="AK14" s="6" t="s">
        <v>77</v>
      </c>
      <c r="AL14" s="6"/>
      <c r="AM14" s="6"/>
      <c r="AN14" s="6"/>
      <c r="AO14" s="6"/>
      <c r="AP14" s="6"/>
      <c r="AQ14" s="6">
        <v>20220117</v>
      </c>
    </row>
    <row r="15" spans="1:43" x14ac:dyDescent="0.25">
      <c r="A15" s="6">
        <v>805027743</v>
      </c>
      <c r="B15" s="6" t="s">
        <v>73</v>
      </c>
      <c r="C15" s="6" t="s">
        <v>81</v>
      </c>
      <c r="D15" s="6">
        <v>42772</v>
      </c>
      <c r="E15" s="6"/>
      <c r="F15" s="6"/>
      <c r="G15" s="6"/>
      <c r="H15" s="6" t="s">
        <v>150</v>
      </c>
      <c r="I15" s="6" t="str">
        <f t="shared" si="0"/>
        <v>805027743_CMF_42772</v>
      </c>
      <c r="J15" s="7">
        <v>44299</v>
      </c>
      <c r="K15" s="13">
        <v>149624</v>
      </c>
      <c r="L15" s="13">
        <v>149624</v>
      </c>
      <c r="M15" s="6" t="s">
        <v>75</v>
      </c>
      <c r="N15" s="6" t="s">
        <v>192</v>
      </c>
      <c r="O15" s="6"/>
      <c r="P15" s="6"/>
      <c r="Q15" s="6"/>
      <c r="R15" s="6" t="s">
        <v>76</v>
      </c>
      <c r="S15" s="13"/>
      <c r="T15" s="13"/>
      <c r="U15" s="6"/>
      <c r="V15" s="13"/>
      <c r="W15" s="6"/>
      <c r="X15" s="13"/>
      <c r="Y15" s="13"/>
      <c r="Z15" s="13"/>
      <c r="AA15" s="13"/>
      <c r="AB15" s="6"/>
      <c r="AC15" s="6"/>
      <c r="AD15" s="6"/>
      <c r="AE15" s="6"/>
      <c r="AF15" s="6"/>
      <c r="AG15" s="7">
        <v>44378</v>
      </c>
      <c r="AH15" s="6"/>
      <c r="AI15" s="6"/>
      <c r="AJ15" s="6"/>
      <c r="AK15" s="6" t="s">
        <v>77</v>
      </c>
      <c r="AL15" s="6"/>
      <c r="AM15" s="6"/>
      <c r="AN15" s="6"/>
      <c r="AO15" s="6"/>
      <c r="AP15" s="6"/>
      <c r="AQ15" s="6">
        <v>20220117</v>
      </c>
    </row>
    <row r="16" spans="1:43" x14ac:dyDescent="0.25">
      <c r="A16" s="6">
        <v>805027743</v>
      </c>
      <c r="B16" s="6" t="s">
        <v>73</v>
      </c>
      <c r="C16" s="6" t="s">
        <v>81</v>
      </c>
      <c r="D16" s="6">
        <v>48941</v>
      </c>
      <c r="E16" s="6"/>
      <c r="F16" s="6"/>
      <c r="G16" s="6"/>
      <c r="H16" s="6" t="s">
        <v>151</v>
      </c>
      <c r="I16" s="6" t="str">
        <f t="shared" si="0"/>
        <v>805027743_CMF_48941</v>
      </c>
      <c r="J16" s="7">
        <v>44349</v>
      </c>
      <c r="K16" s="13">
        <v>9835392</v>
      </c>
      <c r="L16" s="13">
        <v>9835392</v>
      </c>
      <c r="M16" s="6" t="s">
        <v>75</v>
      </c>
      <c r="N16" s="6" t="s">
        <v>192</v>
      </c>
      <c r="O16" s="6"/>
      <c r="P16" s="6"/>
      <c r="Q16" s="6"/>
      <c r="R16" s="6" t="s">
        <v>76</v>
      </c>
      <c r="S16" s="13"/>
      <c r="T16" s="13"/>
      <c r="U16" s="6"/>
      <c r="V16" s="13"/>
      <c r="W16" s="6"/>
      <c r="X16" s="13"/>
      <c r="Y16" s="13"/>
      <c r="Z16" s="13"/>
      <c r="AA16" s="13"/>
      <c r="AB16" s="6"/>
      <c r="AC16" s="6"/>
      <c r="AD16" s="6"/>
      <c r="AE16" s="6"/>
      <c r="AF16" s="6"/>
      <c r="AG16" s="7">
        <v>44378</v>
      </c>
      <c r="AH16" s="6"/>
      <c r="AI16" s="6"/>
      <c r="AJ16" s="6"/>
      <c r="AK16" s="6" t="s">
        <v>77</v>
      </c>
      <c r="AL16" s="6"/>
      <c r="AM16" s="6"/>
      <c r="AN16" s="6"/>
      <c r="AO16" s="6"/>
      <c r="AP16" s="6"/>
      <c r="AQ16" s="6">
        <v>20220117</v>
      </c>
    </row>
    <row r="17" spans="1:43" x14ac:dyDescent="0.25">
      <c r="A17" s="6">
        <v>805027743</v>
      </c>
      <c r="B17" s="6" t="s">
        <v>73</v>
      </c>
      <c r="C17" s="6" t="s">
        <v>81</v>
      </c>
      <c r="D17" s="6">
        <v>48943</v>
      </c>
      <c r="E17" s="6"/>
      <c r="F17" s="6"/>
      <c r="G17" s="6"/>
      <c r="H17" s="6" t="s">
        <v>152</v>
      </c>
      <c r="I17" s="6" t="str">
        <f t="shared" si="0"/>
        <v>805027743_CMF_48943</v>
      </c>
      <c r="J17" s="7">
        <v>44349</v>
      </c>
      <c r="K17" s="13">
        <v>1578188</v>
      </c>
      <c r="L17" s="13">
        <v>1578188</v>
      </c>
      <c r="M17" s="6" t="s">
        <v>75</v>
      </c>
      <c r="N17" s="6" t="s">
        <v>192</v>
      </c>
      <c r="O17" s="6"/>
      <c r="P17" s="6"/>
      <c r="Q17" s="6"/>
      <c r="R17" s="6" t="s">
        <v>76</v>
      </c>
      <c r="S17" s="13"/>
      <c r="T17" s="13"/>
      <c r="U17" s="6"/>
      <c r="V17" s="13"/>
      <c r="W17" s="6"/>
      <c r="X17" s="13"/>
      <c r="Y17" s="13"/>
      <c r="Z17" s="13"/>
      <c r="AA17" s="13"/>
      <c r="AB17" s="6"/>
      <c r="AC17" s="6"/>
      <c r="AD17" s="6"/>
      <c r="AE17" s="6"/>
      <c r="AF17" s="6"/>
      <c r="AG17" s="7">
        <v>44378</v>
      </c>
      <c r="AH17" s="6"/>
      <c r="AI17" s="6"/>
      <c r="AJ17" s="6"/>
      <c r="AK17" s="6" t="s">
        <v>77</v>
      </c>
      <c r="AL17" s="6"/>
      <c r="AM17" s="6"/>
      <c r="AN17" s="6"/>
      <c r="AO17" s="6"/>
      <c r="AP17" s="6"/>
      <c r="AQ17" s="6">
        <v>20220117</v>
      </c>
    </row>
    <row r="18" spans="1:43" x14ac:dyDescent="0.25">
      <c r="A18" s="6">
        <v>805027743</v>
      </c>
      <c r="B18" s="6" t="s">
        <v>73</v>
      </c>
      <c r="C18" s="6" t="s">
        <v>81</v>
      </c>
      <c r="D18" s="6">
        <v>48944</v>
      </c>
      <c r="E18" s="6"/>
      <c r="F18" s="6"/>
      <c r="G18" s="6"/>
      <c r="H18" s="6" t="s">
        <v>153</v>
      </c>
      <c r="I18" s="6" t="str">
        <f t="shared" si="0"/>
        <v>805027743_CMF_48944</v>
      </c>
      <c r="J18" s="7">
        <v>44349</v>
      </c>
      <c r="K18" s="13">
        <v>36882720</v>
      </c>
      <c r="L18" s="13">
        <v>36882720</v>
      </c>
      <c r="M18" s="6" t="s">
        <v>75</v>
      </c>
      <c r="N18" s="6" t="s">
        <v>192</v>
      </c>
      <c r="O18" s="6"/>
      <c r="P18" s="6"/>
      <c r="Q18" s="6"/>
      <c r="R18" s="6" t="s">
        <v>76</v>
      </c>
      <c r="S18" s="13"/>
      <c r="T18" s="13"/>
      <c r="U18" s="6"/>
      <c r="V18" s="13"/>
      <c r="W18" s="6"/>
      <c r="X18" s="13"/>
      <c r="Y18" s="13"/>
      <c r="Z18" s="13"/>
      <c r="AA18" s="13"/>
      <c r="AB18" s="6"/>
      <c r="AC18" s="6"/>
      <c r="AD18" s="6"/>
      <c r="AE18" s="6"/>
      <c r="AF18" s="6"/>
      <c r="AG18" s="7">
        <v>44378</v>
      </c>
      <c r="AH18" s="6"/>
      <c r="AI18" s="6"/>
      <c r="AJ18" s="6"/>
      <c r="AK18" s="6" t="s">
        <v>77</v>
      </c>
      <c r="AL18" s="6"/>
      <c r="AM18" s="6"/>
      <c r="AN18" s="6"/>
      <c r="AO18" s="6"/>
      <c r="AP18" s="6"/>
      <c r="AQ18" s="6">
        <v>20220117</v>
      </c>
    </row>
    <row r="19" spans="1:43" x14ac:dyDescent="0.25">
      <c r="A19" s="6">
        <v>805027743</v>
      </c>
      <c r="B19" s="6" t="s">
        <v>73</v>
      </c>
      <c r="C19" s="6" t="s">
        <v>81</v>
      </c>
      <c r="D19" s="6">
        <v>48947</v>
      </c>
      <c r="E19" s="6"/>
      <c r="F19" s="6"/>
      <c r="G19" s="6"/>
      <c r="H19" s="6" t="s">
        <v>154</v>
      </c>
      <c r="I19" s="6" t="str">
        <f t="shared" si="0"/>
        <v>805027743_CMF_48947</v>
      </c>
      <c r="J19" s="7">
        <v>44349</v>
      </c>
      <c r="K19" s="13">
        <v>9048507</v>
      </c>
      <c r="L19" s="13">
        <v>9048507</v>
      </c>
      <c r="M19" s="6" t="s">
        <v>75</v>
      </c>
      <c r="N19" s="6" t="s">
        <v>192</v>
      </c>
      <c r="O19" s="6"/>
      <c r="P19" s="6"/>
      <c r="Q19" s="6"/>
      <c r="R19" s="6" t="s">
        <v>76</v>
      </c>
      <c r="S19" s="13"/>
      <c r="T19" s="13"/>
      <c r="U19" s="6"/>
      <c r="V19" s="13"/>
      <c r="W19" s="6"/>
      <c r="X19" s="13"/>
      <c r="Y19" s="13"/>
      <c r="Z19" s="13"/>
      <c r="AA19" s="13"/>
      <c r="AB19" s="6"/>
      <c r="AC19" s="6"/>
      <c r="AD19" s="6"/>
      <c r="AE19" s="6"/>
      <c r="AF19" s="6"/>
      <c r="AG19" s="7">
        <v>44378</v>
      </c>
      <c r="AH19" s="6"/>
      <c r="AI19" s="6"/>
      <c r="AJ19" s="6"/>
      <c r="AK19" s="6" t="s">
        <v>77</v>
      </c>
      <c r="AL19" s="6"/>
      <c r="AM19" s="6"/>
      <c r="AN19" s="6"/>
      <c r="AO19" s="6"/>
      <c r="AP19" s="6"/>
      <c r="AQ19" s="6">
        <v>20220117</v>
      </c>
    </row>
    <row r="20" spans="1:43" x14ac:dyDescent="0.25">
      <c r="A20" s="6">
        <v>805027743</v>
      </c>
      <c r="B20" s="6" t="s">
        <v>73</v>
      </c>
      <c r="C20" s="6" t="s">
        <v>82</v>
      </c>
      <c r="D20" s="6">
        <v>401056</v>
      </c>
      <c r="E20" s="6"/>
      <c r="F20" s="6"/>
      <c r="G20" s="6"/>
      <c r="H20" s="6" t="s">
        <v>155</v>
      </c>
      <c r="I20" s="6" t="str">
        <f t="shared" si="0"/>
        <v>805027743_TMA_401056</v>
      </c>
      <c r="J20" s="7">
        <v>42201</v>
      </c>
      <c r="K20" s="13">
        <v>60085</v>
      </c>
      <c r="L20" s="13">
        <v>60085</v>
      </c>
      <c r="M20" s="6" t="s">
        <v>75</v>
      </c>
      <c r="N20" s="6" t="s">
        <v>192</v>
      </c>
      <c r="O20" s="6"/>
      <c r="P20" s="6"/>
      <c r="Q20" s="6"/>
      <c r="R20" s="6" t="s">
        <v>76</v>
      </c>
      <c r="S20" s="13"/>
      <c r="T20" s="13"/>
      <c r="U20" s="6"/>
      <c r="V20" s="13"/>
      <c r="W20" s="6"/>
      <c r="X20" s="13"/>
      <c r="Y20" s="13"/>
      <c r="Z20" s="13"/>
      <c r="AA20" s="13"/>
      <c r="AB20" s="6"/>
      <c r="AC20" s="6"/>
      <c r="AD20" s="6"/>
      <c r="AE20" s="6"/>
      <c r="AF20" s="6"/>
      <c r="AG20" s="7">
        <v>42235</v>
      </c>
      <c r="AH20" s="6"/>
      <c r="AI20" s="6"/>
      <c r="AJ20" s="6"/>
      <c r="AK20" s="6" t="s">
        <v>77</v>
      </c>
      <c r="AL20" s="6"/>
      <c r="AM20" s="6"/>
      <c r="AN20" s="6"/>
      <c r="AO20" s="6"/>
      <c r="AP20" s="6"/>
      <c r="AQ20" s="6">
        <v>20220117</v>
      </c>
    </row>
    <row r="21" spans="1:43" x14ac:dyDescent="0.25">
      <c r="A21" s="6">
        <v>805027743</v>
      </c>
      <c r="B21" s="6" t="s">
        <v>73</v>
      </c>
      <c r="C21" s="6" t="s">
        <v>82</v>
      </c>
      <c r="D21" s="6">
        <v>870634</v>
      </c>
      <c r="E21" s="6"/>
      <c r="F21" s="6"/>
      <c r="G21" s="6"/>
      <c r="H21" s="6" t="s">
        <v>156</v>
      </c>
      <c r="I21" s="6" t="str">
        <f t="shared" si="0"/>
        <v>805027743_TMA_870634</v>
      </c>
      <c r="J21" s="7">
        <v>42820</v>
      </c>
      <c r="K21" s="13">
        <v>737128</v>
      </c>
      <c r="L21" s="13">
        <v>737128</v>
      </c>
      <c r="M21" s="6" t="s">
        <v>75</v>
      </c>
      <c r="N21" s="6" t="s">
        <v>192</v>
      </c>
      <c r="O21" s="6"/>
      <c r="P21" s="6"/>
      <c r="Q21" s="6"/>
      <c r="R21" s="6" t="s">
        <v>76</v>
      </c>
      <c r="S21" s="13"/>
      <c r="T21" s="13"/>
      <c r="U21" s="6"/>
      <c r="V21" s="13"/>
      <c r="W21" s="6"/>
      <c r="X21" s="13"/>
      <c r="Y21" s="13"/>
      <c r="Z21" s="13"/>
      <c r="AA21" s="13"/>
      <c r="AB21" s="6"/>
      <c r="AC21" s="6"/>
      <c r="AD21" s="6"/>
      <c r="AE21" s="6"/>
      <c r="AF21" s="6"/>
      <c r="AG21" s="7">
        <v>43068</v>
      </c>
      <c r="AH21" s="6"/>
      <c r="AI21" s="6"/>
      <c r="AJ21" s="6"/>
      <c r="AK21" s="6" t="s">
        <v>77</v>
      </c>
      <c r="AL21" s="6"/>
      <c r="AM21" s="6"/>
      <c r="AN21" s="6"/>
      <c r="AO21" s="6"/>
      <c r="AP21" s="6"/>
      <c r="AQ21" s="6">
        <v>20220117</v>
      </c>
    </row>
    <row r="22" spans="1:43" x14ac:dyDescent="0.25">
      <c r="A22" s="6">
        <v>805027743</v>
      </c>
      <c r="B22" s="6" t="s">
        <v>73</v>
      </c>
      <c r="C22" s="6" t="s">
        <v>82</v>
      </c>
      <c r="D22" s="6">
        <v>1440537</v>
      </c>
      <c r="E22" s="6"/>
      <c r="F22" s="6"/>
      <c r="G22" s="6"/>
      <c r="H22" s="6" t="s">
        <v>157</v>
      </c>
      <c r="I22" s="6" t="str">
        <f t="shared" si="0"/>
        <v>805027743_TMA_1440537</v>
      </c>
      <c r="J22" s="7">
        <v>43599</v>
      </c>
      <c r="K22" s="13">
        <v>884462</v>
      </c>
      <c r="L22" s="13">
        <v>884462</v>
      </c>
      <c r="M22" s="6" t="s">
        <v>75</v>
      </c>
      <c r="N22" s="6" t="s">
        <v>192</v>
      </c>
      <c r="O22" s="6"/>
      <c r="P22" s="6"/>
      <c r="Q22" s="6"/>
      <c r="R22" s="6" t="s">
        <v>76</v>
      </c>
      <c r="S22" s="13"/>
      <c r="T22" s="13"/>
      <c r="U22" s="6"/>
      <c r="V22" s="13"/>
      <c r="W22" s="6"/>
      <c r="X22" s="13"/>
      <c r="Y22" s="13"/>
      <c r="Z22" s="13"/>
      <c r="AA22" s="13"/>
      <c r="AB22" s="6"/>
      <c r="AC22" s="6"/>
      <c r="AD22" s="6"/>
      <c r="AE22" s="6"/>
      <c r="AF22" s="6"/>
      <c r="AG22" s="7">
        <v>43801</v>
      </c>
      <c r="AH22" s="6"/>
      <c r="AI22" s="6"/>
      <c r="AJ22" s="6"/>
      <c r="AK22" s="6" t="s">
        <v>77</v>
      </c>
      <c r="AL22" s="6"/>
      <c r="AM22" s="6"/>
      <c r="AN22" s="6"/>
      <c r="AO22" s="6"/>
      <c r="AP22" s="6"/>
      <c r="AQ22" s="6">
        <v>20220117</v>
      </c>
    </row>
    <row r="23" spans="1:43" x14ac:dyDescent="0.25">
      <c r="A23" s="6">
        <v>805027743</v>
      </c>
      <c r="B23" s="6" t="s">
        <v>73</v>
      </c>
      <c r="C23" s="6" t="s">
        <v>82</v>
      </c>
      <c r="D23" s="6">
        <v>1449811</v>
      </c>
      <c r="E23" s="6"/>
      <c r="F23" s="6"/>
      <c r="G23" s="6"/>
      <c r="H23" s="6" t="s">
        <v>158</v>
      </c>
      <c r="I23" s="6" t="str">
        <f t="shared" si="0"/>
        <v>805027743_TMA_1449811</v>
      </c>
      <c r="J23" s="7">
        <v>43608</v>
      </c>
      <c r="K23" s="13">
        <v>3791913</v>
      </c>
      <c r="L23" s="13">
        <v>3791913</v>
      </c>
      <c r="M23" s="6" t="s">
        <v>75</v>
      </c>
      <c r="N23" s="6" t="s">
        <v>192</v>
      </c>
      <c r="O23" s="6"/>
      <c r="P23" s="6"/>
      <c r="Q23" s="6"/>
      <c r="R23" s="6" t="s">
        <v>76</v>
      </c>
      <c r="S23" s="13"/>
      <c r="T23" s="13"/>
      <c r="U23" s="6"/>
      <c r="V23" s="13"/>
      <c r="W23" s="6"/>
      <c r="X23" s="13"/>
      <c r="Y23" s="13"/>
      <c r="Z23" s="13"/>
      <c r="AA23" s="13"/>
      <c r="AB23" s="6"/>
      <c r="AC23" s="6"/>
      <c r="AD23" s="6"/>
      <c r="AE23" s="6"/>
      <c r="AF23" s="6"/>
      <c r="AG23" s="7">
        <v>43801</v>
      </c>
      <c r="AH23" s="6"/>
      <c r="AI23" s="6"/>
      <c r="AJ23" s="6"/>
      <c r="AK23" s="6" t="s">
        <v>77</v>
      </c>
      <c r="AL23" s="6"/>
      <c r="AM23" s="6"/>
      <c r="AN23" s="6"/>
      <c r="AO23" s="6"/>
      <c r="AP23" s="6"/>
      <c r="AQ23" s="6">
        <v>20220117</v>
      </c>
    </row>
    <row r="24" spans="1:43" x14ac:dyDescent="0.25">
      <c r="A24" s="6">
        <v>805027743</v>
      </c>
      <c r="B24" s="6" t="s">
        <v>73</v>
      </c>
      <c r="C24" s="6" t="s">
        <v>82</v>
      </c>
      <c r="D24" s="6">
        <v>894507</v>
      </c>
      <c r="E24" s="6" t="s">
        <v>82</v>
      </c>
      <c r="F24" s="6">
        <v>894507</v>
      </c>
      <c r="G24" s="6">
        <v>1221184717</v>
      </c>
      <c r="H24" s="6" t="s">
        <v>159</v>
      </c>
      <c r="I24" s="6" t="str">
        <f t="shared" si="0"/>
        <v>805027743_TMA_894507</v>
      </c>
      <c r="J24" s="7">
        <v>42857</v>
      </c>
      <c r="K24" s="13">
        <v>5178328</v>
      </c>
      <c r="L24" s="13">
        <v>230203</v>
      </c>
      <c r="M24" s="6" t="s">
        <v>83</v>
      </c>
      <c r="N24" s="6" t="s">
        <v>195</v>
      </c>
      <c r="O24" s="6"/>
      <c r="P24" s="6"/>
      <c r="Q24" s="6"/>
      <c r="R24" s="6" t="s">
        <v>84</v>
      </c>
      <c r="S24" s="13">
        <v>5178328</v>
      </c>
      <c r="T24" s="13">
        <v>0</v>
      </c>
      <c r="U24" s="6"/>
      <c r="V24" s="13">
        <v>0</v>
      </c>
      <c r="W24" s="6"/>
      <c r="X24" s="13">
        <v>5178328</v>
      </c>
      <c r="Y24" s="13">
        <v>0</v>
      </c>
      <c r="Z24" s="13">
        <v>105303</v>
      </c>
      <c r="AA24" s="13">
        <v>4948125</v>
      </c>
      <c r="AB24" s="6">
        <v>2200486643</v>
      </c>
      <c r="AC24" s="7">
        <v>43103</v>
      </c>
      <c r="AD24" s="6">
        <v>5148927</v>
      </c>
      <c r="AE24" s="12">
        <v>170877000000000</v>
      </c>
      <c r="AF24" s="6"/>
      <c r="AG24" s="7">
        <v>42881</v>
      </c>
      <c r="AH24" s="6"/>
      <c r="AI24" s="6">
        <v>2</v>
      </c>
      <c r="AJ24" s="6"/>
      <c r="AK24" s="6" t="s">
        <v>77</v>
      </c>
      <c r="AL24" s="6">
        <v>2</v>
      </c>
      <c r="AM24" s="6">
        <v>20210515</v>
      </c>
      <c r="AN24" s="6">
        <v>20210423</v>
      </c>
      <c r="AO24" s="6">
        <v>5178328</v>
      </c>
      <c r="AP24" s="6">
        <v>0</v>
      </c>
      <c r="AQ24" s="6">
        <v>20220117</v>
      </c>
    </row>
    <row r="25" spans="1:43" x14ac:dyDescent="0.25">
      <c r="A25" s="6">
        <v>805027743</v>
      </c>
      <c r="B25" s="6" t="s">
        <v>73</v>
      </c>
      <c r="C25" s="6" t="s">
        <v>82</v>
      </c>
      <c r="D25" s="6">
        <v>147541</v>
      </c>
      <c r="E25" s="6" t="s">
        <v>82</v>
      </c>
      <c r="F25" s="6">
        <v>147541</v>
      </c>
      <c r="G25" s="6"/>
      <c r="H25" s="6" t="s">
        <v>160</v>
      </c>
      <c r="I25" s="6" t="str">
        <f t="shared" si="0"/>
        <v>805027743_TMA_147541</v>
      </c>
      <c r="J25" s="7">
        <v>41692</v>
      </c>
      <c r="K25" s="13">
        <v>144391</v>
      </c>
      <c r="L25" s="13">
        <v>144391</v>
      </c>
      <c r="M25" s="6" t="s">
        <v>85</v>
      </c>
      <c r="N25" s="6" t="s">
        <v>193</v>
      </c>
      <c r="O25" s="6"/>
      <c r="P25" s="6"/>
      <c r="Q25" s="6"/>
      <c r="R25" s="6" t="s">
        <v>84</v>
      </c>
      <c r="S25" s="13">
        <v>144391</v>
      </c>
      <c r="T25" s="13">
        <v>144391</v>
      </c>
      <c r="U25" s="6"/>
      <c r="V25" s="13">
        <v>0</v>
      </c>
      <c r="W25" s="6"/>
      <c r="X25" s="13">
        <v>0</v>
      </c>
      <c r="Y25" s="13">
        <v>0</v>
      </c>
      <c r="Z25" s="13"/>
      <c r="AA25" s="13"/>
      <c r="AB25" s="6"/>
      <c r="AC25" s="6"/>
      <c r="AD25" s="6"/>
      <c r="AE25" s="6"/>
      <c r="AF25" s="6"/>
      <c r="AG25" s="7">
        <v>41712</v>
      </c>
      <c r="AH25" s="6"/>
      <c r="AI25" s="6">
        <v>2</v>
      </c>
      <c r="AJ25" s="6"/>
      <c r="AK25" s="6" t="s">
        <v>77</v>
      </c>
      <c r="AL25" s="6">
        <v>2</v>
      </c>
      <c r="AM25" s="6">
        <v>20170602</v>
      </c>
      <c r="AN25" s="6">
        <v>20170524</v>
      </c>
      <c r="AO25" s="6">
        <v>144391</v>
      </c>
      <c r="AP25" s="6">
        <v>144391</v>
      </c>
      <c r="AQ25" s="6">
        <v>20220117</v>
      </c>
    </row>
    <row r="26" spans="1:43" x14ac:dyDescent="0.25">
      <c r="A26" s="6">
        <v>805027743</v>
      </c>
      <c r="B26" s="6" t="s">
        <v>73</v>
      </c>
      <c r="C26" s="6" t="s">
        <v>82</v>
      </c>
      <c r="D26" s="6">
        <v>149964</v>
      </c>
      <c r="E26" s="6" t="s">
        <v>82</v>
      </c>
      <c r="F26" s="6">
        <v>149964</v>
      </c>
      <c r="G26" s="6"/>
      <c r="H26" s="6" t="s">
        <v>161</v>
      </c>
      <c r="I26" s="6" t="str">
        <f t="shared" si="0"/>
        <v>805027743_TMA_149964</v>
      </c>
      <c r="J26" s="7">
        <v>41698</v>
      </c>
      <c r="K26" s="13">
        <v>49816</v>
      </c>
      <c r="L26" s="13">
        <v>49816</v>
      </c>
      <c r="M26" s="6" t="s">
        <v>85</v>
      </c>
      <c r="N26" s="6" t="s">
        <v>193</v>
      </c>
      <c r="O26" s="6"/>
      <c r="P26" s="6"/>
      <c r="Q26" s="6"/>
      <c r="R26" s="6" t="s">
        <v>84</v>
      </c>
      <c r="S26" s="13">
        <v>49816</v>
      </c>
      <c r="T26" s="13">
        <v>49816</v>
      </c>
      <c r="U26" s="6"/>
      <c r="V26" s="13">
        <v>0</v>
      </c>
      <c r="W26" s="6"/>
      <c r="X26" s="13">
        <v>0</v>
      </c>
      <c r="Y26" s="13">
        <v>0</v>
      </c>
      <c r="Z26" s="13"/>
      <c r="AA26" s="13"/>
      <c r="AB26" s="6"/>
      <c r="AC26" s="6"/>
      <c r="AD26" s="6"/>
      <c r="AE26" s="6"/>
      <c r="AF26" s="6"/>
      <c r="AG26" s="7">
        <v>41712</v>
      </c>
      <c r="AH26" s="6"/>
      <c r="AI26" s="6">
        <v>2</v>
      </c>
      <c r="AJ26" s="6"/>
      <c r="AK26" s="6" t="s">
        <v>77</v>
      </c>
      <c r="AL26" s="6">
        <v>2</v>
      </c>
      <c r="AM26" s="6">
        <v>20170602</v>
      </c>
      <c r="AN26" s="6">
        <v>20170524</v>
      </c>
      <c r="AO26" s="6">
        <v>49816</v>
      </c>
      <c r="AP26" s="6">
        <v>49816</v>
      </c>
      <c r="AQ26" s="6">
        <v>20220117</v>
      </c>
    </row>
    <row r="27" spans="1:43" x14ac:dyDescent="0.25">
      <c r="A27" s="6">
        <v>805027743</v>
      </c>
      <c r="B27" s="6" t="s">
        <v>73</v>
      </c>
      <c r="C27" s="6" t="s">
        <v>82</v>
      </c>
      <c r="D27" s="6">
        <v>175796</v>
      </c>
      <c r="E27" s="6" t="s">
        <v>82</v>
      </c>
      <c r="F27" s="6">
        <v>175796</v>
      </c>
      <c r="G27" s="6"/>
      <c r="H27" s="6" t="s">
        <v>162</v>
      </c>
      <c r="I27" s="6" t="str">
        <f t="shared" si="0"/>
        <v>805027743_TMA_175796</v>
      </c>
      <c r="J27" s="7">
        <v>41758</v>
      </c>
      <c r="K27" s="13">
        <v>1953284</v>
      </c>
      <c r="L27" s="13">
        <v>1953284</v>
      </c>
      <c r="M27" s="6" t="s">
        <v>85</v>
      </c>
      <c r="N27" s="6" t="s">
        <v>193</v>
      </c>
      <c r="O27" s="6"/>
      <c r="P27" s="6"/>
      <c r="Q27" s="6"/>
      <c r="R27" s="6" t="s">
        <v>84</v>
      </c>
      <c r="S27" s="13">
        <v>1953284</v>
      </c>
      <c r="T27" s="13">
        <v>1953284</v>
      </c>
      <c r="U27" s="6"/>
      <c r="V27" s="13">
        <v>0</v>
      </c>
      <c r="W27" s="6"/>
      <c r="X27" s="13">
        <v>0</v>
      </c>
      <c r="Y27" s="13">
        <v>0</v>
      </c>
      <c r="Z27" s="13"/>
      <c r="AA27" s="13"/>
      <c r="AB27" s="6"/>
      <c r="AC27" s="6"/>
      <c r="AD27" s="6"/>
      <c r="AE27" s="6"/>
      <c r="AF27" s="6"/>
      <c r="AG27" s="7">
        <v>41859</v>
      </c>
      <c r="AH27" s="6"/>
      <c r="AI27" s="6">
        <v>2</v>
      </c>
      <c r="AJ27" s="6"/>
      <c r="AK27" s="6" t="s">
        <v>77</v>
      </c>
      <c r="AL27" s="6">
        <v>2</v>
      </c>
      <c r="AM27" s="6">
        <v>20170602</v>
      </c>
      <c r="AN27" s="6">
        <v>20170524</v>
      </c>
      <c r="AO27" s="6">
        <v>1953284</v>
      </c>
      <c r="AP27" s="6">
        <v>1953284</v>
      </c>
      <c r="AQ27" s="6">
        <v>20220117</v>
      </c>
    </row>
    <row r="28" spans="1:43" x14ac:dyDescent="0.25">
      <c r="A28" s="6">
        <v>805027743</v>
      </c>
      <c r="B28" s="6" t="s">
        <v>73</v>
      </c>
      <c r="C28" s="6" t="s">
        <v>82</v>
      </c>
      <c r="D28" s="6">
        <v>191577</v>
      </c>
      <c r="E28" s="6" t="s">
        <v>82</v>
      </c>
      <c r="F28" s="6">
        <v>191577</v>
      </c>
      <c r="G28" s="6"/>
      <c r="H28" s="6" t="s">
        <v>163</v>
      </c>
      <c r="I28" s="6" t="str">
        <f t="shared" si="0"/>
        <v>805027743_TMA_191577</v>
      </c>
      <c r="J28" s="7">
        <v>41793</v>
      </c>
      <c r="K28" s="13">
        <v>342890</v>
      </c>
      <c r="L28" s="13">
        <v>342890</v>
      </c>
      <c r="M28" s="6" t="s">
        <v>85</v>
      </c>
      <c r="N28" s="6" t="s">
        <v>193</v>
      </c>
      <c r="O28" s="6"/>
      <c r="P28" s="6"/>
      <c r="Q28" s="6"/>
      <c r="R28" s="6" t="s">
        <v>84</v>
      </c>
      <c r="S28" s="13">
        <v>342890</v>
      </c>
      <c r="T28" s="13">
        <v>342890</v>
      </c>
      <c r="U28" s="6"/>
      <c r="V28" s="13">
        <v>0</v>
      </c>
      <c r="W28" s="6"/>
      <c r="X28" s="13">
        <v>0</v>
      </c>
      <c r="Y28" s="13">
        <v>0</v>
      </c>
      <c r="Z28" s="13"/>
      <c r="AA28" s="13"/>
      <c r="AB28" s="6"/>
      <c r="AC28" s="6"/>
      <c r="AD28" s="6"/>
      <c r="AE28" s="6"/>
      <c r="AF28" s="6"/>
      <c r="AG28" s="7">
        <v>41859</v>
      </c>
      <c r="AH28" s="6"/>
      <c r="AI28" s="6">
        <v>2</v>
      </c>
      <c r="AJ28" s="6"/>
      <c r="AK28" s="6" t="s">
        <v>77</v>
      </c>
      <c r="AL28" s="6">
        <v>2</v>
      </c>
      <c r="AM28" s="6">
        <v>20170602</v>
      </c>
      <c r="AN28" s="6">
        <v>20170524</v>
      </c>
      <c r="AO28" s="6">
        <v>342890</v>
      </c>
      <c r="AP28" s="6">
        <v>342890</v>
      </c>
      <c r="AQ28" s="6">
        <v>20220117</v>
      </c>
    </row>
    <row r="29" spans="1:43" x14ac:dyDescent="0.25">
      <c r="A29" s="6">
        <v>805027743</v>
      </c>
      <c r="B29" s="6" t="s">
        <v>73</v>
      </c>
      <c r="C29" s="6" t="s">
        <v>82</v>
      </c>
      <c r="D29" s="6">
        <v>215270</v>
      </c>
      <c r="E29" s="6" t="s">
        <v>82</v>
      </c>
      <c r="F29" s="6">
        <v>215270</v>
      </c>
      <c r="G29" s="6"/>
      <c r="H29" s="6" t="s">
        <v>164</v>
      </c>
      <c r="I29" s="6" t="str">
        <f t="shared" si="0"/>
        <v>805027743_TMA_215270</v>
      </c>
      <c r="J29" s="7">
        <v>41842</v>
      </c>
      <c r="K29" s="13">
        <v>65100</v>
      </c>
      <c r="L29" s="13">
        <v>65100</v>
      </c>
      <c r="M29" s="6" t="s">
        <v>85</v>
      </c>
      <c r="N29" s="6" t="s">
        <v>193</v>
      </c>
      <c r="O29" s="6"/>
      <c r="P29" s="6"/>
      <c r="Q29" s="6"/>
      <c r="R29" s="6" t="s">
        <v>84</v>
      </c>
      <c r="S29" s="13">
        <v>65100</v>
      </c>
      <c r="T29" s="13">
        <v>65100</v>
      </c>
      <c r="U29" s="6"/>
      <c r="V29" s="13">
        <v>0</v>
      </c>
      <c r="W29" s="6"/>
      <c r="X29" s="13">
        <v>0</v>
      </c>
      <c r="Y29" s="13">
        <v>0</v>
      </c>
      <c r="Z29" s="13"/>
      <c r="AA29" s="13"/>
      <c r="AB29" s="6"/>
      <c r="AC29" s="6"/>
      <c r="AD29" s="6"/>
      <c r="AE29" s="6"/>
      <c r="AF29" s="6"/>
      <c r="AG29" s="7">
        <v>41859</v>
      </c>
      <c r="AH29" s="6"/>
      <c r="AI29" s="6">
        <v>2</v>
      </c>
      <c r="AJ29" s="6"/>
      <c r="AK29" s="6" t="s">
        <v>77</v>
      </c>
      <c r="AL29" s="6">
        <v>2</v>
      </c>
      <c r="AM29" s="6">
        <v>20170602</v>
      </c>
      <c r="AN29" s="6">
        <v>20170524</v>
      </c>
      <c r="AO29" s="6">
        <v>65100</v>
      </c>
      <c r="AP29" s="6">
        <v>65100</v>
      </c>
      <c r="AQ29" s="6">
        <v>20220117</v>
      </c>
    </row>
    <row r="30" spans="1:43" x14ac:dyDescent="0.25">
      <c r="A30" s="6">
        <v>805027743</v>
      </c>
      <c r="B30" s="6" t="s">
        <v>73</v>
      </c>
      <c r="C30" s="6" t="s">
        <v>82</v>
      </c>
      <c r="D30" s="6">
        <v>222755</v>
      </c>
      <c r="E30" s="6" t="s">
        <v>82</v>
      </c>
      <c r="F30" s="6">
        <v>222755</v>
      </c>
      <c r="G30" s="6"/>
      <c r="H30" s="6" t="s">
        <v>165</v>
      </c>
      <c r="I30" s="6" t="str">
        <f t="shared" si="0"/>
        <v>805027743_TMA_222755</v>
      </c>
      <c r="J30" s="7">
        <v>41855</v>
      </c>
      <c r="K30" s="13">
        <v>82015</v>
      </c>
      <c r="L30" s="13">
        <v>82015</v>
      </c>
      <c r="M30" s="6" t="s">
        <v>85</v>
      </c>
      <c r="N30" s="6" t="s">
        <v>193</v>
      </c>
      <c r="O30" s="6"/>
      <c r="P30" s="6"/>
      <c r="Q30" s="6"/>
      <c r="R30" s="6" t="s">
        <v>84</v>
      </c>
      <c r="S30" s="13">
        <v>82015</v>
      </c>
      <c r="T30" s="13">
        <v>82015</v>
      </c>
      <c r="U30" s="6"/>
      <c r="V30" s="13">
        <v>0</v>
      </c>
      <c r="W30" s="6"/>
      <c r="X30" s="13">
        <v>0</v>
      </c>
      <c r="Y30" s="13">
        <v>0</v>
      </c>
      <c r="Z30" s="13"/>
      <c r="AA30" s="13"/>
      <c r="AB30" s="6"/>
      <c r="AC30" s="6"/>
      <c r="AD30" s="6"/>
      <c r="AE30" s="6"/>
      <c r="AF30" s="6"/>
      <c r="AG30" s="7">
        <v>41859</v>
      </c>
      <c r="AH30" s="6"/>
      <c r="AI30" s="6">
        <v>2</v>
      </c>
      <c r="AJ30" s="6"/>
      <c r="AK30" s="6" t="s">
        <v>77</v>
      </c>
      <c r="AL30" s="6">
        <v>2</v>
      </c>
      <c r="AM30" s="6">
        <v>20170602</v>
      </c>
      <c r="AN30" s="6">
        <v>20170524</v>
      </c>
      <c r="AO30" s="6">
        <v>82015</v>
      </c>
      <c r="AP30" s="6">
        <v>82015</v>
      </c>
      <c r="AQ30" s="6">
        <v>20220117</v>
      </c>
    </row>
    <row r="31" spans="1:43" x14ac:dyDescent="0.25">
      <c r="A31" s="6">
        <v>805027743</v>
      </c>
      <c r="B31" s="6" t="s">
        <v>73</v>
      </c>
      <c r="C31" s="6" t="s">
        <v>80</v>
      </c>
      <c r="D31" s="6">
        <v>16481</v>
      </c>
      <c r="E31" s="6" t="s">
        <v>80</v>
      </c>
      <c r="F31" s="6">
        <v>16481</v>
      </c>
      <c r="G31" s="6">
        <v>1220094178</v>
      </c>
      <c r="H31" s="6" t="s">
        <v>166</v>
      </c>
      <c r="I31" s="6" t="str">
        <f t="shared" si="0"/>
        <v>805027743_AC_16481</v>
      </c>
      <c r="J31" s="7">
        <v>41073</v>
      </c>
      <c r="K31" s="13">
        <v>799088</v>
      </c>
      <c r="L31" s="13">
        <v>10350</v>
      </c>
      <c r="M31" s="6" t="s">
        <v>85</v>
      </c>
      <c r="N31" s="6" t="s">
        <v>194</v>
      </c>
      <c r="O31" s="6"/>
      <c r="P31" s="6"/>
      <c r="Q31" s="6"/>
      <c r="R31" s="6" t="s">
        <v>84</v>
      </c>
      <c r="S31" s="13">
        <v>799088</v>
      </c>
      <c r="T31" s="13">
        <v>10350</v>
      </c>
      <c r="U31" s="6" t="s">
        <v>86</v>
      </c>
      <c r="V31" s="13">
        <v>0</v>
      </c>
      <c r="W31" s="6"/>
      <c r="X31" s="13">
        <v>788738</v>
      </c>
      <c r="Y31" s="13">
        <v>0</v>
      </c>
      <c r="Z31" s="13">
        <v>0</v>
      </c>
      <c r="AA31" s="13">
        <v>788738</v>
      </c>
      <c r="AB31" s="6">
        <v>121901737</v>
      </c>
      <c r="AC31" s="7">
        <v>41115</v>
      </c>
      <c r="AD31" s="6">
        <v>788738</v>
      </c>
      <c r="AE31" s="12">
        <v>121645000000000</v>
      </c>
      <c r="AF31" s="6"/>
      <c r="AG31" s="7">
        <v>41075</v>
      </c>
      <c r="AH31" s="6"/>
      <c r="AI31" s="6">
        <v>2</v>
      </c>
      <c r="AJ31" s="6"/>
      <c r="AK31" s="6" t="s">
        <v>77</v>
      </c>
      <c r="AL31" s="6">
        <v>2</v>
      </c>
      <c r="AM31" s="6">
        <v>20170220</v>
      </c>
      <c r="AN31" s="6">
        <v>20170210</v>
      </c>
      <c r="AO31" s="6">
        <v>799088</v>
      </c>
      <c r="AP31" s="6">
        <v>10350</v>
      </c>
      <c r="AQ31" s="6">
        <v>20220117</v>
      </c>
    </row>
    <row r="32" spans="1:43" x14ac:dyDescent="0.25">
      <c r="A32" s="6">
        <v>805027743</v>
      </c>
      <c r="B32" s="6" t="s">
        <v>73</v>
      </c>
      <c r="C32" s="6" t="s">
        <v>80</v>
      </c>
      <c r="D32" s="6">
        <v>27349</v>
      </c>
      <c r="E32" s="6" t="s">
        <v>80</v>
      </c>
      <c r="F32" s="6">
        <v>27349</v>
      </c>
      <c r="G32" s="6">
        <v>1220283236</v>
      </c>
      <c r="H32" s="6" t="s">
        <v>167</v>
      </c>
      <c r="I32" s="6" t="str">
        <f t="shared" si="0"/>
        <v>805027743_AC_27349</v>
      </c>
      <c r="J32" s="7">
        <v>41303</v>
      </c>
      <c r="K32" s="13">
        <v>410954</v>
      </c>
      <c r="L32" s="13">
        <v>21500</v>
      </c>
      <c r="M32" s="6" t="s">
        <v>85</v>
      </c>
      <c r="N32" s="6" t="s">
        <v>194</v>
      </c>
      <c r="O32" s="6"/>
      <c r="P32" s="6"/>
      <c r="Q32" s="6"/>
      <c r="R32" s="6" t="s">
        <v>84</v>
      </c>
      <c r="S32" s="13">
        <v>410954</v>
      </c>
      <c r="T32" s="13">
        <v>21500</v>
      </c>
      <c r="U32" s="6" t="s">
        <v>87</v>
      </c>
      <c r="V32" s="13">
        <v>0</v>
      </c>
      <c r="W32" s="6"/>
      <c r="X32" s="13">
        <v>389454</v>
      </c>
      <c r="Y32" s="13">
        <v>0</v>
      </c>
      <c r="Z32" s="13">
        <v>7789</v>
      </c>
      <c r="AA32" s="13">
        <v>381665</v>
      </c>
      <c r="AB32" s="6">
        <v>2200182199</v>
      </c>
      <c r="AC32" s="7">
        <v>41408</v>
      </c>
      <c r="AD32" s="6">
        <v>2055697</v>
      </c>
      <c r="AE32" s="12">
        <v>130941000000000</v>
      </c>
      <c r="AF32" s="6"/>
      <c r="AG32" s="7">
        <v>41324</v>
      </c>
      <c r="AH32" s="6"/>
      <c r="AI32" s="6">
        <v>2</v>
      </c>
      <c r="AJ32" s="6"/>
      <c r="AK32" s="6" t="s">
        <v>77</v>
      </c>
      <c r="AL32" s="6">
        <v>2</v>
      </c>
      <c r="AM32" s="6">
        <v>20170220</v>
      </c>
      <c r="AN32" s="6">
        <v>20170210</v>
      </c>
      <c r="AO32" s="6">
        <v>410954</v>
      </c>
      <c r="AP32" s="6">
        <v>21500</v>
      </c>
      <c r="AQ32" s="6">
        <v>20220117</v>
      </c>
    </row>
    <row r="33" spans="1:43" x14ac:dyDescent="0.25">
      <c r="A33" s="6">
        <v>805027743</v>
      </c>
      <c r="B33" s="6" t="s">
        <v>73</v>
      </c>
      <c r="C33" s="6" t="s">
        <v>88</v>
      </c>
      <c r="D33" s="6">
        <v>11542</v>
      </c>
      <c r="E33" s="6" t="s">
        <v>88</v>
      </c>
      <c r="F33" s="6">
        <v>11542</v>
      </c>
      <c r="G33" s="6"/>
      <c r="H33" s="6" t="s">
        <v>168</v>
      </c>
      <c r="I33" s="6" t="str">
        <f t="shared" si="0"/>
        <v>805027743_CG_11542</v>
      </c>
      <c r="J33" s="7">
        <v>42191</v>
      </c>
      <c r="K33" s="13">
        <v>9057071</v>
      </c>
      <c r="L33" s="13">
        <v>9057071</v>
      </c>
      <c r="M33" s="6" t="s">
        <v>85</v>
      </c>
      <c r="N33" s="6" t="s">
        <v>193</v>
      </c>
      <c r="O33" s="6"/>
      <c r="P33" s="6"/>
      <c r="Q33" s="6"/>
      <c r="R33" s="6" t="s">
        <v>84</v>
      </c>
      <c r="S33" s="13">
        <v>9057071</v>
      </c>
      <c r="T33" s="13">
        <v>9057071</v>
      </c>
      <c r="U33" s="6"/>
      <c r="V33" s="13">
        <v>0</v>
      </c>
      <c r="W33" s="6"/>
      <c r="X33" s="13">
        <v>0</v>
      </c>
      <c r="Y33" s="13">
        <v>0</v>
      </c>
      <c r="Z33" s="13"/>
      <c r="AA33" s="13"/>
      <c r="AB33" s="6"/>
      <c r="AC33" s="6"/>
      <c r="AD33" s="6"/>
      <c r="AE33" s="6"/>
      <c r="AF33" s="6"/>
      <c r="AG33" s="7">
        <v>42331</v>
      </c>
      <c r="AH33" s="6"/>
      <c r="AI33" s="6">
        <v>2</v>
      </c>
      <c r="AJ33" s="6"/>
      <c r="AK33" s="6" t="s">
        <v>77</v>
      </c>
      <c r="AL33" s="6">
        <v>5</v>
      </c>
      <c r="AM33" s="6">
        <v>20180430</v>
      </c>
      <c r="AN33" s="6">
        <v>20180419</v>
      </c>
      <c r="AO33" s="6">
        <v>9057071</v>
      </c>
      <c r="AP33" s="6">
        <v>9057071</v>
      </c>
      <c r="AQ33" s="6">
        <v>20220117</v>
      </c>
    </row>
    <row r="34" spans="1:43" x14ac:dyDescent="0.25">
      <c r="A34" s="6">
        <v>805027743</v>
      </c>
      <c r="B34" s="6" t="s">
        <v>73</v>
      </c>
      <c r="C34" s="6" t="s">
        <v>88</v>
      </c>
      <c r="D34" s="6">
        <v>12711</v>
      </c>
      <c r="E34" s="6" t="s">
        <v>88</v>
      </c>
      <c r="F34" s="6">
        <v>12711</v>
      </c>
      <c r="G34" s="6"/>
      <c r="H34" s="6" t="s">
        <v>169</v>
      </c>
      <c r="I34" s="6" t="str">
        <f t="shared" si="0"/>
        <v>805027743_CG_12711</v>
      </c>
      <c r="J34" s="7">
        <v>42206</v>
      </c>
      <c r="K34" s="13">
        <v>12572918</v>
      </c>
      <c r="L34" s="13">
        <v>12572918</v>
      </c>
      <c r="M34" s="6" t="s">
        <v>85</v>
      </c>
      <c r="N34" s="6" t="s">
        <v>193</v>
      </c>
      <c r="O34" s="6"/>
      <c r="P34" s="6"/>
      <c r="Q34" s="6"/>
      <c r="R34" s="6" t="s">
        <v>84</v>
      </c>
      <c r="S34" s="13">
        <v>12572918</v>
      </c>
      <c r="T34" s="13">
        <v>12572918</v>
      </c>
      <c r="U34" s="6"/>
      <c r="V34" s="13">
        <v>0</v>
      </c>
      <c r="W34" s="6"/>
      <c r="X34" s="13">
        <v>0</v>
      </c>
      <c r="Y34" s="13">
        <v>0</v>
      </c>
      <c r="Z34" s="13"/>
      <c r="AA34" s="13"/>
      <c r="AB34" s="6"/>
      <c r="AC34" s="6"/>
      <c r="AD34" s="6"/>
      <c r="AE34" s="6"/>
      <c r="AF34" s="6"/>
      <c r="AG34" s="7">
        <v>42331</v>
      </c>
      <c r="AH34" s="6"/>
      <c r="AI34" s="6">
        <v>2</v>
      </c>
      <c r="AJ34" s="6"/>
      <c r="AK34" s="6" t="s">
        <v>77</v>
      </c>
      <c r="AL34" s="6">
        <v>4</v>
      </c>
      <c r="AM34" s="6">
        <v>20180430</v>
      </c>
      <c r="AN34" s="6">
        <v>20180419</v>
      </c>
      <c r="AO34" s="6">
        <v>12572918</v>
      </c>
      <c r="AP34" s="6">
        <v>12572918</v>
      </c>
      <c r="AQ34" s="6">
        <v>20220117</v>
      </c>
    </row>
    <row r="35" spans="1:43" x14ac:dyDescent="0.25">
      <c r="A35" s="6">
        <v>805027743</v>
      </c>
      <c r="B35" s="6" t="s">
        <v>73</v>
      </c>
      <c r="C35" s="6" t="s">
        <v>82</v>
      </c>
      <c r="D35" s="6">
        <v>1265617</v>
      </c>
      <c r="E35" s="6" t="s">
        <v>82</v>
      </c>
      <c r="F35" s="6">
        <v>1265617</v>
      </c>
      <c r="G35" s="6"/>
      <c r="H35" s="6" t="s">
        <v>170</v>
      </c>
      <c r="I35" s="6" t="str">
        <f t="shared" si="0"/>
        <v>805027743_TMA_1265617</v>
      </c>
      <c r="J35" s="7">
        <v>43356</v>
      </c>
      <c r="K35" s="13">
        <v>7524874</v>
      </c>
      <c r="L35" s="13">
        <v>7192424</v>
      </c>
      <c r="M35" s="6" t="s">
        <v>85</v>
      </c>
      <c r="N35" s="6" t="s">
        <v>195</v>
      </c>
      <c r="O35" s="6"/>
      <c r="P35" s="6"/>
      <c r="Q35" s="6"/>
      <c r="R35" s="6" t="s">
        <v>84</v>
      </c>
      <c r="S35" s="13">
        <v>7524874</v>
      </c>
      <c r="T35" s="13">
        <v>332450</v>
      </c>
      <c r="U35" s="6" t="s">
        <v>89</v>
      </c>
      <c r="V35" s="13">
        <v>0</v>
      </c>
      <c r="W35" s="6"/>
      <c r="X35" s="13">
        <v>7192424</v>
      </c>
      <c r="Y35" s="13">
        <v>0</v>
      </c>
      <c r="Z35" s="13"/>
      <c r="AA35" s="13">
        <v>7048576</v>
      </c>
      <c r="AB35" s="6">
        <v>2201166772</v>
      </c>
      <c r="AC35" s="7">
        <v>44573</v>
      </c>
      <c r="AD35" s="6"/>
      <c r="AE35" s="12">
        <v>211193000000000</v>
      </c>
      <c r="AF35" s="6"/>
      <c r="AG35" s="7">
        <v>43405</v>
      </c>
      <c r="AH35" s="6"/>
      <c r="AI35" s="6">
        <v>2</v>
      </c>
      <c r="AJ35" s="6"/>
      <c r="AK35" s="6" t="s">
        <v>77</v>
      </c>
      <c r="AL35" s="6">
        <v>4</v>
      </c>
      <c r="AM35" s="6">
        <v>20210515</v>
      </c>
      <c r="AN35" s="6">
        <v>20210423</v>
      </c>
      <c r="AO35" s="6">
        <v>7524874</v>
      </c>
      <c r="AP35" s="6">
        <v>332450</v>
      </c>
      <c r="AQ35" s="6">
        <v>20220117</v>
      </c>
    </row>
    <row r="36" spans="1:43" x14ac:dyDescent="0.25">
      <c r="A36" s="6">
        <v>805027743</v>
      </c>
      <c r="B36" s="6" t="s">
        <v>73</v>
      </c>
      <c r="C36" s="6" t="s">
        <v>81</v>
      </c>
      <c r="D36" s="6">
        <v>28211</v>
      </c>
      <c r="E36" s="6" t="s">
        <v>81</v>
      </c>
      <c r="F36" s="6">
        <v>28211</v>
      </c>
      <c r="G36" s="6">
        <v>1221689165</v>
      </c>
      <c r="H36" s="6" t="s">
        <v>171</v>
      </c>
      <c r="I36" s="6" t="str">
        <f t="shared" si="0"/>
        <v>805027743_CMF_28211</v>
      </c>
      <c r="J36" s="7">
        <v>44180</v>
      </c>
      <c r="K36" s="13">
        <v>7883645</v>
      </c>
      <c r="L36" s="13">
        <v>248300</v>
      </c>
      <c r="M36" s="6" t="s">
        <v>85</v>
      </c>
      <c r="N36" s="6" t="s">
        <v>195</v>
      </c>
      <c r="O36" s="6"/>
      <c r="P36" s="6"/>
      <c r="Q36" s="6"/>
      <c r="R36" s="6" t="s">
        <v>84</v>
      </c>
      <c r="S36" s="13">
        <v>7883645</v>
      </c>
      <c r="T36" s="13">
        <v>122500</v>
      </c>
      <c r="U36" s="6" t="s">
        <v>90</v>
      </c>
      <c r="V36" s="13">
        <v>0</v>
      </c>
      <c r="W36" s="6"/>
      <c r="X36" s="13">
        <v>7761145</v>
      </c>
      <c r="Y36" s="13">
        <v>0</v>
      </c>
      <c r="Z36" s="13">
        <v>150257</v>
      </c>
      <c r="AA36" s="13">
        <v>7362588</v>
      </c>
      <c r="AB36" s="6">
        <v>2201065393</v>
      </c>
      <c r="AC36" s="7">
        <v>44356</v>
      </c>
      <c r="AD36" s="6">
        <v>8001724</v>
      </c>
      <c r="AE36" s="12">
        <v>203159000000000</v>
      </c>
      <c r="AF36" s="6"/>
      <c r="AG36" s="7">
        <v>44204</v>
      </c>
      <c r="AH36" s="6"/>
      <c r="AI36" s="6">
        <v>2</v>
      </c>
      <c r="AJ36" s="6"/>
      <c r="AK36" s="6" t="s">
        <v>77</v>
      </c>
      <c r="AL36" s="6">
        <v>2</v>
      </c>
      <c r="AM36" s="6">
        <v>20210515</v>
      </c>
      <c r="AN36" s="6">
        <v>20210423</v>
      </c>
      <c r="AO36" s="6">
        <v>7883645</v>
      </c>
      <c r="AP36" s="6">
        <v>122500</v>
      </c>
      <c r="AQ36" s="6">
        <v>20220117</v>
      </c>
    </row>
    <row r="37" spans="1:43" x14ac:dyDescent="0.25">
      <c r="A37" s="6">
        <v>805027743</v>
      </c>
      <c r="B37" s="6" t="s">
        <v>73</v>
      </c>
      <c r="C37" s="6" t="s">
        <v>74</v>
      </c>
      <c r="D37" s="6">
        <v>3145</v>
      </c>
      <c r="E37" s="6" t="s">
        <v>74</v>
      </c>
      <c r="F37" s="6">
        <v>3145</v>
      </c>
      <c r="G37" s="6">
        <v>1902148509</v>
      </c>
      <c r="H37" s="6" t="s">
        <v>172</v>
      </c>
      <c r="I37" s="6" t="str">
        <f t="shared" si="0"/>
        <v>805027743_POUA_3145</v>
      </c>
      <c r="J37" s="7">
        <v>41353</v>
      </c>
      <c r="K37" s="13">
        <v>2847661</v>
      </c>
      <c r="L37" s="13">
        <v>50603</v>
      </c>
      <c r="M37" s="6" t="s">
        <v>85</v>
      </c>
      <c r="N37" s="6" t="s">
        <v>194</v>
      </c>
      <c r="O37" s="6"/>
      <c r="P37" s="6"/>
      <c r="Q37" s="6"/>
      <c r="R37" s="6" t="s">
        <v>84</v>
      </c>
      <c r="S37" s="13">
        <v>2847661</v>
      </c>
      <c r="T37" s="13">
        <v>49187</v>
      </c>
      <c r="U37" s="6" t="s">
        <v>87</v>
      </c>
      <c r="V37" s="13">
        <v>0</v>
      </c>
      <c r="W37" s="6"/>
      <c r="X37" s="13">
        <v>2798474</v>
      </c>
      <c r="Y37" s="13">
        <v>0</v>
      </c>
      <c r="Z37" s="13">
        <v>58369</v>
      </c>
      <c r="AA37" s="13">
        <v>2740105</v>
      </c>
      <c r="AB37" s="6">
        <v>2200225596</v>
      </c>
      <c r="AC37" s="7">
        <v>41668</v>
      </c>
      <c r="AD37" s="6">
        <v>2740105</v>
      </c>
      <c r="AE37" s="12">
        <v>132821000000000</v>
      </c>
      <c r="AF37" s="6"/>
      <c r="AG37" s="7">
        <v>41381</v>
      </c>
      <c r="AH37" s="6"/>
      <c r="AI37" s="6">
        <v>2</v>
      </c>
      <c r="AJ37" s="6"/>
      <c r="AK37" s="6" t="s">
        <v>77</v>
      </c>
      <c r="AL37" s="6">
        <v>4</v>
      </c>
      <c r="AM37" s="6">
        <v>20170220</v>
      </c>
      <c r="AN37" s="6">
        <v>20170210</v>
      </c>
      <c r="AO37" s="6">
        <v>2847661</v>
      </c>
      <c r="AP37" s="6">
        <v>49187</v>
      </c>
      <c r="AQ37" s="6">
        <v>20220117</v>
      </c>
    </row>
    <row r="38" spans="1:43" x14ac:dyDescent="0.25">
      <c r="A38" s="6">
        <v>805027743</v>
      </c>
      <c r="B38" s="6" t="s">
        <v>73</v>
      </c>
      <c r="C38" s="6" t="s">
        <v>82</v>
      </c>
      <c r="D38" s="6">
        <v>72821</v>
      </c>
      <c r="E38" s="6" t="s">
        <v>82</v>
      </c>
      <c r="F38" s="6">
        <v>72821</v>
      </c>
      <c r="G38" s="6">
        <v>1902270959</v>
      </c>
      <c r="H38" s="6" t="s">
        <v>173</v>
      </c>
      <c r="I38" s="6" t="str">
        <f t="shared" si="0"/>
        <v>805027743_TMA_72821</v>
      </c>
      <c r="J38" s="7">
        <v>41464</v>
      </c>
      <c r="K38" s="13">
        <v>1884873</v>
      </c>
      <c r="L38" s="13">
        <v>450625</v>
      </c>
      <c r="M38" s="6" t="s">
        <v>85</v>
      </c>
      <c r="N38" s="6" t="s">
        <v>194</v>
      </c>
      <c r="O38" s="6"/>
      <c r="P38" s="6"/>
      <c r="Q38" s="6"/>
      <c r="R38" s="6" t="s">
        <v>84</v>
      </c>
      <c r="S38" s="13">
        <v>1884873</v>
      </c>
      <c r="T38" s="13">
        <v>450625</v>
      </c>
      <c r="U38" s="6" t="s">
        <v>91</v>
      </c>
      <c r="V38" s="13">
        <v>0</v>
      </c>
      <c r="W38" s="6"/>
      <c r="X38" s="13">
        <v>1434248</v>
      </c>
      <c r="Y38" s="13">
        <v>0</v>
      </c>
      <c r="Z38" s="13">
        <v>28685</v>
      </c>
      <c r="AA38" s="13">
        <v>1405563</v>
      </c>
      <c r="AB38" s="6">
        <v>2200273783</v>
      </c>
      <c r="AC38" s="7">
        <v>41956</v>
      </c>
      <c r="AD38" s="6">
        <v>5918275</v>
      </c>
      <c r="AE38" s="12">
        <v>143032000000000</v>
      </c>
      <c r="AF38" s="6"/>
      <c r="AG38" s="7">
        <v>41494</v>
      </c>
      <c r="AH38" s="6"/>
      <c r="AI38" s="6">
        <v>2</v>
      </c>
      <c r="AJ38" s="6"/>
      <c r="AK38" s="6" t="s">
        <v>77</v>
      </c>
      <c r="AL38" s="6">
        <v>7</v>
      </c>
      <c r="AM38" s="6">
        <v>20170220</v>
      </c>
      <c r="AN38" s="6">
        <v>20170210</v>
      </c>
      <c r="AO38" s="6">
        <v>1884873</v>
      </c>
      <c r="AP38" s="6">
        <v>450625</v>
      </c>
      <c r="AQ38" s="6">
        <v>20220117</v>
      </c>
    </row>
    <row r="39" spans="1:43" x14ac:dyDescent="0.25">
      <c r="A39" s="6">
        <v>805027743</v>
      </c>
      <c r="B39" s="6" t="s">
        <v>73</v>
      </c>
      <c r="C39" s="6" t="s">
        <v>82</v>
      </c>
      <c r="D39" s="6">
        <v>84093</v>
      </c>
      <c r="E39" s="6" t="s">
        <v>82</v>
      </c>
      <c r="F39" s="6">
        <v>84093</v>
      </c>
      <c r="G39" s="6"/>
      <c r="H39" s="6" t="s">
        <v>174</v>
      </c>
      <c r="I39" s="6" t="str">
        <f t="shared" si="0"/>
        <v>805027743_TMA_84093</v>
      </c>
      <c r="J39" s="7">
        <v>41495</v>
      </c>
      <c r="K39" s="13">
        <v>75530</v>
      </c>
      <c r="L39" s="13">
        <v>75530</v>
      </c>
      <c r="M39" s="6" t="s">
        <v>85</v>
      </c>
      <c r="N39" s="6" t="s">
        <v>193</v>
      </c>
      <c r="O39" s="6"/>
      <c r="P39" s="6"/>
      <c r="Q39" s="6"/>
      <c r="R39" s="6" t="s">
        <v>84</v>
      </c>
      <c r="S39" s="13">
        <v>75530</v>
      </c>
      <c r="T39" s="13">
        <v>75530</v>
      </c>
      <c r="U39" s="6"/>
      <c r="V39" s="13">
        <v>0</v>
      </c>
      <c r="W39" s="6"/>
      <c r="X39" s="13">
        <v>0</v>
      </c>
      <c r="Y39" s="13">
        <v>0</v>
      </c>
      <c r="Z39" s="13"/>
      <c r="AA39" s="13"/>
      <c r="AB39" s="6"/>
      <c r="AC39" s="6"/>
      <c r="AD39" s="6"/>
      <c r="AE39" s="6"/>
      <c r="AF39" s="6"/>
      <c r="AG39" s="7">
        <v>41579</v>
      </c>
      <c r="AH39" s="6"/>
      <c r="AI39" s="6">
        <v>2</v>
      </c>
      <c r="AJ39" s="6"/>
      <c r="AK39" s="6" t="s">
        <v>77</v>
      </c>
      <c r="AL39" s="6">
        <v>4</v>
      </c>
      <c r="AM39" s="6">
        <v>20170602</v>
      </c>
      <c r="AN39" s="6">
        <v>20170524</v>
      </c>
      <c r="AO39" s="6">
        <v>75530</v>
      </c>
      <c r="AP39" s="6">
        <v>75530</v>
      </c>
      <c r="AQ39" s="6">
        <v>20220117</v>
      </c>
    </row>
    <row r="40" spans="1:43" x14ac:dyDescent="0.25">
      <c r="A40" s="6">
        <v>805027743</v>
      </c>
      <c r="B40" s="6" t="s">
        <v>73</v>
      </c>
      <c r="C40" s="6" t="s">
        <v>82</v>
      </c>
      <c r="D40" s="6">
        <v>95835</v>
      </c>
      <c r="E40" s="6" t="s">
        <v>82</v>
      </c>
      <c r="F40" s="6">
        <v>95835</v>
      </c>
      <c r="G40" s="6"/>
      <c r="H40" s="6" t="s">
        <v>175</v>
      </c>
      <c r="I40" s="6" t="str">
        <f t="shared" si="0"/>
        <v>805027743_TMA_95835</v>
      </c>
      <c r="J40" s="7">
        <v>41527</v>
      </c>
      <c r="K40" s="13">
        <v>43236</v>
      </c>
      <c r="L40" s="13">
        <v>43236</v>
      </c>
      <c r="M40" s="6" t="s">
        <v>85</v>
      </c>
      <c r="N40" s="6" t="s">
        <v>193</v>
      </c>
      <c r="O40" s="6"/>
      <c r="P40" s="6"/>
      <c r="Q40" s="6"/>
      <c r="R40" s="6" t="s">
        <v>84</v>
      </c>
      <c r="S40" s="13">
        <v>43236</v>
      </c>
      <c r="T40" s="13">
        <v>43236</v>
      </c>
      <c r="U40" s="6"/>
      <c r="V40" s="13">
        <v>0</v>
      </c>
      <c r="W40" s="6"/>
      <c r="X40" s="13">
        <v>0</v>
      </c>
      <c r="Y40" s="13">
        <v>0</v>
      </c>
      <c r="Z40" s="13"/>
      <c r="AA40" s="13"/>
      <c r="AB40" s="6"/>
      <c r="AC40" s="6"/>
      <c r="AD40" s="6"/>
      <c r="AE40" s="6"/>
      <c r="AF40" s="6"/>
      <c r="AG40" s="7">
        <v>41579</v>
      </c>
      <c r="AH40" s="6"/>
      <c r="AI40" s="6">
        <v>2</v>
      </c>
      <c r="AJ40" s="6"/>
      <c r="AK40" s="6" t="s">
        <v>77</v>
      </c>
      <c r="AL40" s="6">
        <v>4</v>
      </c>
      <c r="AM40" s="6">
        <v>20170602</v>
      </c>
      <c r="AN40" s="6">
        <v>20170524</v>
      </c>
      <c r="AO40" s="6">
        <v>43236</v>
      </c>
      <c r="AP40" s="6">
        <v>43236</v>
      </c>
      <c r="AQ40" s="6">
        <v>20220117</v>
      </c>
    </row>
    <row r="41" spans="1:43" x14ac:dyDescent="0.25">
      <c r="A41" s="6">
        <v>805027743</v>
      </c>
      <c r="B41" s="6" t="s">
        <v>73</v>
      </c>
      <c r="C41" s="6" t="s">
        <v>82</v>
      </c>
      <c r="D41" s="6">
        <v>100255</v>
      </c>
      <c r="E41" s="6" t="s">
        <v>82</v>
      </c>
      <c r="F41" s="6">
        <v>100255</v>
      </c>
      <c r="G41" s="6"/>
      <c r="H41" s="6" t="s">
        <v>176</v>
      </c>
      <c r="I41" s="6" t="str">
        <f t="shared" si="0"/>
        <v>805027743_TMA_100255</v>
      </c>
      <c r="J41" s="7">
        <v>41540</v>
      </c>
      <c r="K41" s="13">
        <v>436960</v>
      </c>
      <c r="L41" s="13">
        <v>436960</v>
      </c>
      <c r="M41" s="6" t="s">
        <v>85</v>
      </c>
      <c r="N41" s="6" t="s">
        <v>193</v>
      </c>
      <c r="O41" s="6"/>
      <c r="P41" s="6"/>
      <c r="Q41" s="6"/>
      <c r="R41" s="6" t="s">
        <v>84</v>
      </c>
      <c r="S41" s="13">
        <v>436960</v>
      </c>
      <c r="T41" s="13">
        <v>436960</v>
      </c>
      <c r="U41" s="6"/>
      <c r="V41" s="13">
        <v>0</v>
      </c>
      <c r="W41" s="6"/>
      <c r="X41" s="13">
        <v>0</v>
      </c>
      <c r="Y41" s="13">
        <v>0</v>
      </c>
      <c r="Z41" s="13"/>
      <c r="AA41" s="13"/>
      <c r="AB41" s="6"/>
      <c r="AC41" s="6"/>
      <c r="AD41" s="6"/>
      <c r="AE41" s="6"/>
      <c r="AF41" s="6"/>
      <c r="AG41" s="7">
        <v>41579</v>
      </c>
      <c r="AH41" s="6"/>
      <c r="AI41" s="6">
        <v>2</v>
      </c>
      <c r="AJ41" s="6"/>
      <c r="AK41" s="6" t="s">
        <v>77</v>
      </c>
      <c r="AL41" s="6">
        <v>4</v>
      </c>
      <c r="AM41" s="6">
        <v>20170602</v>
      </c>
      <c r="AN41" s="6">
        <v>20170524</v>
      </c>
      <c r="AO41" s="6">
        <v>436960</v>
      </c>
      <c r="AP41" s="6">
        <v>436960</v>
      </c>
      <c r="AQ41" s="6">
        <v>20220117</v>
      </c>
    </row>
    <row r="42" spans="1:43" x14ac:dyDescent="0.25">
      <c r="A42" s="6">
        <v>805027743</v>
      </c>
      <c r="B42" s="6" t="s">
        <v>73</v>
      </c>
      <c r="C42" s="6" t="s">
        <v>82</v>
      </c>
      <c r="D42" s="6">
        <v>129960</v>
      </c>
      <c r="E42" s="6" t="s">
        <v>82</v>
      </c>
      <c r="F42" s="6">
        <v>129960</v>
      </c>
      <c r="G42" s="6"/>
      <c r="H42" s="6" t="s">
        <v>177</v>
      </c>
      <c r="I42" s="6" t="str">
        <f t="shared" si="0"/>
        <v>805027743_TMA_129960</v>
      </c>
      <c r="J42" s="7">
        <v>41648</v>
      </c>
      <c r="K42" s="13">
        <v>331787</v>
      </c>
      <c r="L42" s="13">
        <v>331787</v>
      </c>
      <c r="M42" s="6" t="s">
        <v>85</v>
      </c>
      <c r="N42" s="6" t="s">
        <v>193</v>
      </c>
      <c r="O42" s="6"/>
      <c r="P42" s="6"/>
      <c r="Q42" s="6"/>
      <c r="R42" s="6" t="s">
        <v>84</v>
      </c>
      <c r="S42" s="13">
        <v>331787</v>
      </c>
      <c r="T42" s="13">
        <v>331787</v>
      </c>
      <c r="U42" s="6"/>
      <c r="V42" s="13">
        <v>0</v>
      </c>
      <c r="W42" s="6"/>
      <c r="X42" s="13">
        <v>0</v>
      </c>
      <c r="Y42" s="13">
        <v>0</v>
      </c>
      <c r="Z42" s="13"/>
      <c r="AA42" s="13"/>
      <c r="AB42" s="6"/>
      <c r="AC42" s="6"/>
      <c r="AD42" s="6"/>
      <c r="AE42" s="6"/>
      <c r="AF42" s="6"/>
      <c r="AG42" s="7">
        <v>41656</v>
      </c>
      <c r="AH42" s="6"/>
      <c r="AI42" s="6">
        <v>2</v>
      </c>
      <c r="AJ42" s="6"/>
      <c r="AK42" s="6" t="s">
        <v>77</v>
      </c>
      <c r="AL42" s="6">
        <v>6</v>
      </c>
      <c r="AM42" s="6">
        <v>20170602</v>
      </c>
      <c r="AN42" s="6">
        <v>20170524</v>
      </c>
      <c r="AO42" s="6">
        <v>331787</v>
      </c>
      <c r="AP42" s="6">
        <v>331787</v>
      </c>
      <c r="AQ42" s="6">
        <v>20220117</v>
      </c>
    </row>
    <row r="43" spans="1:43" x14ac:dyDescent="0.25">
      <c r="A43" s="6">
        <v>805027743</v>
      </c>
      <c r="B43" s="6" t="s">
        <v>73</v>
      </c>
      <c r="C43" s="6" t="s">
        <v>82</v>
      </c>
      <c r="D43" s="6">
        <v>137434</v>
      </c>
      <c r="E43" s="6" t="s">
        <v>82</v>
      </c>
      <c r="F43" s="6">
        <v>137434</v>
      </c>
      <c r="G43" s="6">
        <v>1220532665</v>
      </c>
      <c r="H43" s="6" t="s">
        <v>178</v>
      </c>
      <c r="I43" s="6" t="str">
        <f t="shared" si="0"/>
        <v>805027743_TMA_137434</v>
      </c>
      <c r="J43" s="7">
        <v>41663</v>
      </c>
      <c r="K43" s="13">
        <v>58980</v>
      </c>
      <c r="L43" s="13">
        <v>5550</v>
      </c>
      <c r="M43" s="6" t="s">
        <v>92</v>
      </c>
      <c r="N43" s="6" t="s">
        <v>195</v>
      </c>
      <c r="O43" s="6"/>
      <c r="P43" s="6"/>
      <c r="Q43" s="6"/>
      <c r="R43" s="6" t="s">
        <v>84</v>
      </c>
      <c r="S43" s="13">
        <v>53430</v>
      </c>
      <c r="T43" s="13">
        <v>0</v>
      </c>
      <c r="U43" s="6"/>
      <c r="V43" s="13">
        <v>0</v>
      </c>
      <c r="W43" s="6"/>
      <c r="X43" s="13">
        <v>53430</v>
      </c>
      <c r="Y43" s="13">
        <v>0</v>
      </c>
      <c r="Z43" s="13">
        <v>1069</v>
      </c>
      <c r="AA43" s="13">
        <v>52361</v>
      </c>
      <c r="AB43" s="6">
        <v>2200242409</v>
      </c>
      <c r="AC43" s="7">
        <v>41772</v>
      </c>
      <c r="AD43" s="6">
        <v>6631453</v>
      </c>
      <c r="AE43" s="12">
        <v>133322000000000</v>
      </c>
      <c r="AF43" s="6"/>
      <c r="AG43" s="7">
        <v>41674</v>
      </c>
      <c r="AH43" s="6"/>
      <c r="AI43" s="6">
        <v>2</v>
      </c>
      <c r="AJ43" s="6"/>
      <c r="AK43" s="6" t="s">
        <v>77</v>
      </c>
      <c r="AL43" s="6">
        <v>1</v>
      </c>
      <c r="AM43" s="6">
        <v>20140315</v>
      </c>
      <c r="AN43" s="6">
        <v>20140311</v>
      </c>
      <c r="AO43" s="6">
        <v>53430</v>
      </c>
      <c r="AP43" s="6">
        <v>0</v>
      </c>
      <c r="AQ43" s="6">
        <v>20220117</v>
      </c>
    </row>
    <row r="44" spans="1:43" x14ac:dyDescent="0.25">
      <c r="A44" s="6">
        <v>805027743</v>
      </c>
      <c r="B44" s="6" t="s">
        <v>73</v>
      </c>
      <c r="C44" s="6" t="s">
        <v>81</v>
      </c>
      <c r="D44" s="6">
        <v>28213</v>
      </c>
      <c r="E44" s="6" t="s">
        <v>81</v>
      </c>
      <c r="F44" s="6">
        <v>28213</v>
      </c>
      <c r="G44" s="6"/>
      <c r="H44" s="6" t="s">
        <v>179</v>
      </c>
      <c r="I44" s="6" t="str">
        <f t="shared" si="0"/>
        <v>805027743_CMF_28213</v>
      </c>
      <c r="J44" s="7">
        <v>44180</v>
      </c>
      <c r="K44" s="13">
        <v>8775</v>
      </c>
      <c r="L44" s="13">
        <v>8775</v>
      </c>
      <c r="M44" s="6" t="s">
        <v>93</v>
      </c>
      <c r="N44" s="6" t="s">
        <v>196</v>
      </c>
      <c r="O44" s="6"/>
      <c r="P44" s="6"/>
      <c r="Q44" s="6"/>
      <c r="R44" s="6" t="s">
        <v>84</v>
      </c>
      <c r="S44" s="13">
        <v>8775</v>
      </c>
      <c r="T44" s="13">
        <v>0</v>
      </c>
      <c r="U44" s="6"/>
      <c r="V44" s="13">
        <v>8775</v>
      </c>
      <c r="W44" s="6" t="s">
        <v>94</v>
      </c>
      <c r="X44" s="13">
        <v>0</v>
      </c>
      <c r="Y44" s="13">
        <v>8775</v>
      </c>
      <c r="Z44" s="13"/>
      <c r="AA44" s="13"/>
      <c r="AB44" s="6"/>
      <c r="AC44" s="6"/>
      <c r="AD44" s="6"/>
      <c r="AE44" s="6"/>
      <c r="AF44" s="6"/>
      <c r="AG44" s="7">
        <v>44204</v>
      </c>
      <c r="AH44" s="6"/>
      <c r="AI44" s="6">
        <v>9</v>
      </c>
      <c r="AJ44" s="6"/>
      <c r="AK44" s="6" t="s">
        <v>77</v>
      </c>
      <c r="AL44" s="6">
        <v>1</v>
      </c>
      <c r="AM44" s="6">
        <v>21001231</v>
      </c>
      <c r="AN44" s="6">
        <v>20210108</v>
      </c>
      <c r="AO44" s="6">
        <v>8775</v>
      </c>
      <c r="AP44" s="6">
        <v>0</v>
      </c>
      <c r="AQ44" s="6">
        <v>20220117</v>
      </c>
    </row>
    <row r="45" spans="1:43" x14ac:dyDescent="0.25">
      <c r="A45" s="6">
        <v>805027743</v>
      </c>
      <c r="B45" s="6" t="s">
        <v>73</v>
      </c>
      <c r="C45" s="6" t="s">
        <v>82</v>
      </c>
      <c r="D45" s="6">
        <v>1348732</v>
      </c>
      <c r="E45" s="6" t="s">
        <v>82</v>
      </c>
      <c r="F45" s="6">
        <v>1348732</v>
      </c>
      <c r="G45" s="6"/>
      <c r="H45" s="6" t="s">
        <v>180</v>
      </c>
      <c r="I45" s="6" t="str">
        <f t="shared" si="0"/>
        <v>805027743_TMA_1348732</v>
      </c>
      <c r="J45" s="7">
        <v>43461</v>
      </c>
      <c r="K45" s="13">
        <v>1594096</v>
      </c>
      <c r="L45" s="13">
        <v>1594096</v>
      </c>
      <c r="M45" s="6" t="s">
        <v>93</v>
      </c>
      <c r="N45" s="6" t="s">
        <v>196</v>
      </c>
      <c r="O45" s="6"/>
      <c r="P45" s="6"/>
      <c r="Q45" s="6"/>
      <c r="R45" s="6" t="s">
        <v>84</v>
      </c>
      <c r="S45" s="13">
        <v>1594096</v>
      </c>
      <c r="T45" s="13">
        <v>0</v>
      </c>
      <c r="U45" s="6"/>
      <c r="V45" s="13">
        <v>1594096</v>
      </c>
      <c r="W45" s="6" t="s">
        <v>95</v>
      </c>
      <c r="X45" s="13">
        <v>0</v>
      </c>
      <c r="Y45" s="13">
        <v>1594096</v>
      </c>
      <c r="Z45" s="13"/>
      <c r="AA45" s="13"/>
      <c r="AB45" s="6"/>
      <c r="AC45" s="6"/>
      <c r="AD45" s="6"/>
      <c r="AE45" s="6"/>
      <c r="AF45" s="6"/>
      <c r="AG45" s="7">
        <v>43479</v>
      </c>
      <c r="AH45" s="6"/>
      <c r="AI45" s="6">
        <v>9</v>
      </c>
      <c r="AJ45" s="6"/>
      <c r="AK45" s="6" t="s">
        <v>77</v>
      </c>
      <c r="AL45" s="6">
        <v>3</v>
      </c>
      <c r="AM45" s="6">
        <v>21001231</v>
      </c>
      <c r="AN45" s="6">
        <v>20200816</v>
      </c>
      <c r="AO45" s="6">
        <v>1594096</v>
      </c>
      <c r="AP45" s="6">
        <v>0</v>
      </c>
      <c r="AQ45" s="6">
        <v>20220117</v>
      </c>
    </row>
    <row r="46" spans="1:43" x14ac:dyDescent="0.25">
      <c r="A46" s="6">
        <v>805027743</v>
      </c>
      <c r="B46" s="6" t="s">
        <v>73</v>
      </c>
      <c r="C46" s="6" t="s">
        <v>78</v>
      </c>
      <c r="D46" s="6">
        <v>14586</v>
      </c>
      <c r="E46" s="6" t="s">
        <v>78</v>
      </c>
      <c r="F46" s="6">
        <v>14586</v>
      </c>
      <c r="G46" s="6"/>
      <c r="H46" s="6" t="s">
        <v>181</v>
      </c>
      <c r="I46" s="6" t="str">
        <f t="shared" si="0"/>
        <v>805027743_CMA_14586</v>
      </c>
      <c r="J46" s="7">
        <v>43733</v>
      </c>
      <c r="K46" s="13">
        <v>61517395</v>
      </c>
      <c r="L46" s="13">
        <v>61517395</v>
      </c>
      <c r="M46" s="6" t="s">
        <v>93</v>
      </c>
      <c r="N46" s="6" t="s">
        <v>196</v>
      </c>
      <c r="O46" s="6"/>
      <c r="P46" s="6"/>
      <c r="Q46" s="6"/>
      <c r="R46" s="6" t="s">
        <v>84</v>
      </c>
      <c r="S46" s="13">
        <v>61517395</v>
      </c>
      <c r="T46" s="13">
        <v>0</v>
      </c>
      <c r="U46" s="6"/>
      <c r="V46" s="13">
        <v>61517395</v>
      </c>
      <c r="W46" s="6" t="s">
        <v>96</v>
      </c>
      <c r="X46" s="13">
        <v>0</v>
      </c>
      <c r="Y46" s="13">
        <v>61517395</v>
      </c>
      <c r="Z46" s="13"/>
      <c r="AA46" s="13"/>
      <c r="AB46" s="6"/>
      <c r="AC46" s="6"/>
      <c r="AD46" s="6"/>
      <c r="AE46" s="6"/>
      <c r="AF46" s="6"/>
      <c r="AG46" s="7">
        <v>44215</v>
      </c>
      <c r="AH46" s="6"/>
      <c r="AI46" s="6">
        <v>9</v>
      </c>
      <c r="AJ46" s="6"/>
      <c r="AK46" s="6" t="s">
        <v>77</v>
      </c>
      <c r="AL46" s="6">
        <v>2</v>
      </c>
      <c r="AM46" s="6">
        <v>21001231</v>
      </c>
      <c r="AN46" s="6">
        <v>20191218</v>
      </c>
      <c r="AO46" s="6">
        <v>61517395</v>
      </c>
      <c r="AP46" s="6">
        <v>0</v>
      </c>
      <c r="AQ46" s="6">
        <v>20220117</v>
      </c>
    </row>
    <row r="47" spans="1:43" x14ac:dyDescent="0.25">
      <c r="A47" s="6">
        <v>805027743</v>
      </c>
      <c r="B47" s="6" t="s">
        <v>73</v>
      </c>
      <c r="C47" s="6" t="s">
        <v>81</v>
      </c>
      <c r="D47" s="6">
        <v>3171</v>
      </c>
      <c r="E47" s="6" t="s">
        <v>81</v>
      </c>
      <c r="F47" s="6">
        <v>3171</v>
      </c>
      <c r="G47" s="6"/>
      <c r="H47" s="6" t="s">
        <v>182</v>
      </c>
      <c r="I47" s="6" t="str">
        <f t="shared" si="0"/>
        <v>805027743_CMF_3171</v>
      </c>
      <c r="J47" s="7">
        <v>43886</v>
      </c>
      <c r="K47" s="13">
        <v>4836239</v>
      </c>
      <c r="L47" s="13">
        <v>4836239</v>
      </c>
      <c r="M47" s="6" t="s">
        <v>93</v>
      </c>
      <c r="N47" s="6" t="s">
        <v>196</v>
      </c>
      <c r="O47" s="6"/>
      <c r="P47" s="6"/>
      <c r="Q47" s="6"/>
      <c r="R47" s="6" t="s">
        <v>84</v>
      </c>
      <c r="S47" s="13">
        <v>4836239</v>
      </c>
      <c r="T47" s="13">
        <v>0</v>
      </c>
      <c r="U47" s="6"/>
      <c r="V47" s="13">
        <v>4836239</v>
      </c>
      <c r="W47" s="6" t="s">
        <v>97</v>
      </c>
      <c r="X47" s="13">
        <v>0</v>
      </c>
      <c r="Y47" s="13">
        <v>4836239</v>
      </c>
      <c r="Z47" s="13"/>
      <c r="AA47" s="13"/>
      <c r="AB47" s="6"/>
      <c r="AC47" s="6"/>
      <c r="AD47" s="6"/>
      <c r="AE47" s="6"/>
      <c r="AF47" s="6"/>
      <c r="AG47" s="7">
        <v>44203</v>
      </c>
      <c r="AH47" s="6"/>
      <c r="AI47" s="6">
        <v>9</v>
      </c>
      <c r="AJ47" s="6"/>
      <c r="AK47" s="6" t="s">
        <v>77</v>
      </c>
      <c r="AL47" s="6">
        <v>1</v>
      </c>
      <c r="AM47" s="6">
        <v>21001231</v>
      </c>
      <c r="AN47" s="6">
        <v>20210107</v>
      </c>
      <c r="AO47" s="6">
        <v>4836239</v>
      </c>
      <c r="AP47" s="6">
        <v>0</v>
      </c>
      <c r="AQ47" s="6">
        <v>20220117</v>
      </c>
    </row>
    <row r="48" spans="1:43" x14ac:dyDescent="0.25">
      <c r="A48" s="6">
        <v>805027743</v>
      </c>
      <c r="B48" s="6" t="s">
        <v>73</v>
      </c>
      <c r="C48" s="6" t="s">
        <v>82</v>
      </c>
      <c r="D48" s="6">
        <v>1061030</v>
      </c>
      <c r="E48" s="6" t="s">
        <v>82</v>
      </c>
      <c r="F48" s="6">
        <v>1061030</v>
      </c>
      <c r="G48" s="6"/>
      <c r="H48" s="6" t="s">
        <v>183</v>
      </c>
      <c r="I48" s="6" t="str">
        <f t="shared" si="0"/>
        <v>805027743_TMA_1061030</v>
      </c>
      <c r="J48" s="7">
        <v>43117</v>
      </c>
      <c r="K48" s="13">
        <v>316531</v>
      </c>
      <c r="L48" s="13">
        <v>316531</v>
      </c>
      <c r="M48" s="6" t="s">
        <v>93</v>
      </c>
      <c r="N48" s="6" t="s">
        <v>196</v>
      </c>
      <c r="O48" s="6"/>
      <c r="P48" s="6"/>
      <c r="Q48" s="6"/>
      <c r="R48" s="6" t="s">
        <v>84</v>
      </c>
      <c r="S48" s="13">
        <v>316531</v>
      </c>
      <c r="T48" s="13">
        <v>0</v>
      </c>
      <c r="U48" s="6"/>
      <c r="V48" s="13">
        <v>316531</v>
      </c>
      <c r="W48" s="6" t="s">
        <v>98</v>
      </c>
      <c r="X48" s="13">
        <v>0</v>
      </c>
      <c r="Y48" s="13">
        <v>316531</v>
      </c>
      <c r="Z48" s="13"/>
      <c r="AA48" s="13"/>
      <c r="AB48" s="6"/>
      <c r="AC48" s="6"/>
      <c r="AD48" s="6"/>
      <c r="AE48" s="6"/>
      <c r="AF48" s="6"/>
      <c r="AG48" s="7">
        <v>43150</v>
      </c>
      <c r="AH48" s="6"/>
      <c r="AI48" s="6">
        <v>9</v>
      </c>
      <c r="AJ48" s="6"/>
      <c r="AK48" s="6" t="s">
        <v>77</v>
      </c>
      <c r="AL48" s="6">
        <v>3</v>
      </c>
      <c r="AM48" s="6">
        <v>21001231</v>
      </c>
      <c r="AN48" s="6">
        <v>20200816</v>
      </c>
      <c r="AO48" s="6">
        <v>316531</v>
      </c>
      <c r="AP48" s="6">
        <v>0</v>
      </c>
      <c r="AQ48" s="6">
        <v>20220117</v>
      </c>
    </row>
    <row r="49" spans="1:43" x14ac:dyDescent="0.25">
      <c r="A49" s="6">
        <v>805027743</v>
      </c>
      <c r="B49" s="6" t="s">
        <v>73</v>
      </c>
      <c r="C49" s="6" t="s">
        <v>82</v>
      </c>
      <c r="D49" s="6">
        <v>1061607</v>
      </c>
      <c r="E49" s="6" t="s">
        <v>82</v>
      </c>
      <c r="F49" s="6">
        <v>1061607</v>
      </c>
      <c r="G49" s="6"/>
      <c r="H49" s="6" t="s">
        <v>184</v>
      </c>
      <c r="I49" s="6" t="str">
        <f t="shared" si="0"/>
        <v>805027743_TMA_1061607</v>
      </c>
      <c r="J49" s="7">
        <v>43117</v>
      </c>
      <c r="K49" s="13">
        <v>1363200</v>
      </c>
      <c r="L49" s="13">
        <v>1363200</v>
      </c>
      <c r="M49" s="6" t="s">
        <v>93</v>
      </c>
      <c r="N49" s="6" t="s">
        <v>196</v>
      </c>
      <c r="O49" s="6"/>
      <c r="P49" s="6"/>
      <c r="Q49" s="6"/>
      <c r="R49" s="6" t="s">
        <v>84</v>
      </c>
      <c r="S49" s="13">
        <v>1363200</v>
      </c>
      <c r="T49" s="13">
        <v>0</v>
      </c>
      <c r="U49" s="6"/>
      <c r="V49" s="13">
        <v>1363200</v>
      </c>
      <c r="W49" s="6" t="s">
        <v>99</v>
      </c>
      <c r="X49" s="13">
        <v>0</v>
      </c>
      <c r="Y49" s="13">
        <v>1363200</v>
      </c>
      <c r="Z49" s="13"/>
      <c r="AA49" s="13"/>
      <c r="AB49" s="6"/>
      <c r="AC49" s="6"/>
      <c r="AD49" s="6"/>
      <c r="AE49" s="6"/>
      <c r="AF49" s="6"/>
      <c r="AG49" s="7">
        <v>43150</v>
      </c>
      <c r="AH49" s="6"/>
      <c r="AI49" s="6">
        <v>9</v>
      </c>
      <c r="AJ49" s="6"/>
      <c r="AK49" s="6" t="s">
        <v>77</v>
      </c>
      <c r="AL49" s="6">
        <v>3</v>
      </c>
      <c r="AM49" s="6">
        <v>21001231</v>
      </c>
      <c r="AN49" s="6">
        <v>20200816</v>
      </c>
      <c r="AO49" s="6">
        <v>1363200</v>
      </c>
      <c r="AP49" s="6">
        <v>0</v>
      </c>
      <c r="AQ49" s="6">
        <v>20220117</v>
      </c>
    </row>
    <row r="50" spans="1:43" x14ac:dyDescent="0.25">
      <c r="A50" s="6">
        <v>805027743</v>
      </c>
      <c r="B50" s="6" t="s">
        <v>73</v>
      </c>
      <c r="C50" s="6" t="s">
        <v>82</v>
      </c>
      <c r="D50" s="6">
        <v>1062237</v>
      </c>
      <c r="E50" s="6" t="s">
        <v>82</v>
      </c>
      <c r="F50" s="6">
        <v>1062237</v>
      </c>
      <c r="G50" s="6"/>
      <c r="H50" s="6" t="s">
        <v>185</v>
      </c>
      <c r="I50" s="6" t="str">
        <f t="shared" si="0"/>
        <v>805027743_TMA_1062237</v>
      </c>
      <c r="J50" s="7">
        <v>43118</v>
      </c>
      <c r="K50" s="13">
        <v>283373</v>
      </c>
      <c r="L50" s="13">
        <v>283373</v>
      </c>
      <c r="M50" s="6" t="s">
        <v>93</v>
      </c>
      <c r="N50" s="6" t="s">
        <v>196</v>
      </c>
      <c r="O50" s="6"/>
      <c r="P50" s="6"/>
      <c r="Q50" s="6"/>
      <c r="R50" s="6" t="s">
        <v>84</v>
      </c>
      <c r="S50" s="13">
        <v>283373</v>
      </c>
      <c r="T50" s="13">
        <v>0</v>
      </c>
      <c r="U50" s="6"/>
      <c r="V50" s="13">
        <v>283373</v>
      </c>
      <c r="W50" s="6" t="s">
        <v>100</v>
      </c>
      <c r="X50" s="13">
        <v>0</v>
      </c>
      <c r="Y50" s="13">
        <v>283373</v>
      </c>
      <c r="Z50" s="13"/>
      <c r="AA50" s="13"/>
      <c r="AB50" s="6"/>
      <c r="AC50" s="6"/>
      <c r="AD50" s="6"/>
      <c r="AE50" s="6"/>
      <c r="AF50" s="6"/>
      <c r="AG50" s="7">
        <v>43150</v>
      </c>
      <c r="AH50" s="6"/>
      <c r="AI50" s="6">
        <v>9</v>
      </c>
      <c r="AJ50" s="6"/>
      <c r="AK50" s="6" t="s">
        <v>77</v>
      </c>
      <c r="AL50" s="6">
        <v>3</v>
      </c>
      <c r="AM50" s="6">
        <v>21001231</v>
      </c>
      <c r="AN50" s="6">
        <v>20200816</v>
      </c>
      <c r="AO50" s="6">
        <v>283373</v>
      </c>
      <c r="AP50" s="6">
        <v>0</v>
      </c>
      <c r="AQ50" s="6">
        <v>20220117</v>
      </c>
    </row>
    <row r="51" spans="1:43" x14ac:dyDescent="0.25">
      <c r="A51" s="6">
        <v>805027743</v>
      </c>
      <c r="B51" s="6" t="s">
        <v>73</v>
      </c>
      <c r="C51" s="6" t="s">
        <v>82</v>
      </c>
      <c r="D51" s="6">
        <v>1229342</v>
      </c>
      <c r="E51" s="6" t="s">
        <v>82</v>
      </c>
      <c r="F51" s="6">
        <v>1229342</v>
      </c>
      <c r="G51" s="6"/>
      <c r="H51" s="6" t="s">
        <v>186</v>
      </c>
      <c r="I51" s="6" t="str">
        <f t="shared" si="0"/>
        <v>805027743_TMA_1229342</v>
      </c>
      <c r="J51" s="7">
        <v>43307</v>
      </c>
      <c r="K51" s="13">
        <v>447750</v>
      </c>
      <c r="L51" s="13">
        <v>447750</v>
      </c>
      <c r="M51" s="6" t="s">
        <v>93</v>
      </c>
      <c r="N51" s="6" t="s">
        <v>196</v>
      </c>
      <c r="O51" s="6"/>
      <c r="P51" s="6"/>
      <c r="Q51" s="6"/>
      <c r="R51" s="6" t="s">
        <v>84</v>
      </c>
      <c r="S51" s="13">
        <v>447750</v>
      </c>
      <c r="T51" s="13">
        <v>0</v>
      </c>
      <c r="U51" s="6"/>
      <c r="V51" s="13">
        <v>447750</v>
      </c>
      <c r="W51" s="6" t="s">
        <v>101</v>
      </c>
      <c r="X51" s="13">
        <v>0</v>
      </c>
      <c r="Y51" s="13">
        <v>447750</v>
      </c>
      <c r="Z51" s="13"/>
      <c r="AA51" s="13"/>
      <c r="AB51" s="6"/>
      <c r="AC51" s="6"/>
      <c r="AD51" s="6"/>
      <c r="AE51" s="6"/>
      <c r="AF51" s="6"/>
      <c r="AG51" s="7">
        <v>43334</v>
      </c>
      <c r="AH51" s="6"/>
      <c r="AI51" s="6">
        <v>9</v>
      </c>
      <c r="AJ51" s="6"/>
      <c r="AK51" s="6" t="s">
        <v>77</v>
      </c>
      <c r="AL51" s="6">
        <v>3</v>
      </c>
      <c r="AM51" s="6">
        <v>21001231</v>
      </c>
      <c r="AN51" s="6">
        <v>20200816</v>
      </c>
      <c r="AO51" s="6">
        <v>447750</v>
      </c>
      <c r="AP51" s="6">
        <v>0</v>
      </c>
      <c r="AQ51" s="6">
        <v>20220117</v>
      </c>
    </row>
    <row r="52" spans="1:43" x14ac:dyDescent="0.25">
      <c r="A52" s="6">
        <v>805027743</v>
      </c>
      <c r="B52" s="6" t="s">
        <v>73</v>
      </c>
      <c r="C52" s="6" t="s">
        <v>82</v>
      </c>
      <c r="D52" s="6">
        <v>1091618</v>
      </c>
      <c r="E52" s="6" t="s">
        <v>82</v>
      </c>
      <c r="F52" s="6">
        <v>1091618</v>
      </c>
      <c r="G52" s="6"/>
      <c r="H52" s="6" t="s">
        <v>187</v>
      </c>
      <c r="I52" s="6" t="str">
        <f t="shared" si="0"/>
        <v>805027743_TMA_1091618</v>
      </c>
      <c r="J52" s="7">
        <v>43151</v>
      </c>
      <c r="K52" s="13">
        <v>5082240</v>
      </c>
      <c r="L52" s="13">
        <v>5082240</v>
      </c>
      <c r="M52" s="6" t="s">
        <v>102</v>
      </c>
      <c r="N52" s="6" t="s">
        <v>196</v>
      </c>
      <c r="O52" s="6"/>
      <c r="P52" s="6"/>
      <c r="Q52" s="6"/>
      <c r="R52" s="6" t="s">
        <v>84</v>
      </c>
      <c r="S52" s="13">
        <v>5050265</v>
      </c>
      <c r="T52" s="13">
        <v>0</v>
      </c>
      <c r="U52" s="6"/>
      <c r="V52" s="13">
        <v>5050265</v>
      </c>
      <c r="W52" s="6" t="s">
        <v>103</v>
      </c>
      <c r="X52" s="13">
        <v>0</v>
      </c>
      <c r="Y52" s="13">
        <v>5050265</v>
      </c>
      <c r="Z52" s="13"/>
      <c r="AA52" s="13"/>
      <c r="AB52" s="6"/>
      <c r="AC52" s="6"/>
      <c r="AD52" s="6"/>
      <c r="AE52" s="6"/>
      <c r="AF52" s="6"/>
      <c r="AG52" s="7">
        <v>44121</v>
      </c>
      <c r="AH52" s="6"/>
      <c r="AI52" s="6">
        <v>9</v>
      </c>
      <c r="AJ52" s="6"/>
      <c r="AK52" s="6" t="s">
        <v>77</v>
      </c>
      <c r="AL52" s="6">
        <v>1</v>
      </c>
      <c r="AM52" s="6">
        <v>21001231</v>
      </c>
      <c r="AN52" s="6">
        <v>20180313</v>
      </c>
      <c r="AO52" s="6">
        <v>5050265</v>
      </c>
      <c r="AP52" s="6">
        <v>0</v>
      </c>
      <c r="AQ52" s="6">
        <v>20220117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DFAFA-4036-4A91-93B3-CB271BEF5FAF}">
  <dimension ref="B1:J40"/>
  <sheetViews>
    <sheetView showGridLines="0" topLeftCell="A13" zoomScaleNormal="100" zoomScaleSheetLayoutView="100" workbookViewId="0">
      <selection activeCell="C13" sqref="C13"/>
    </sheetView>
  </sheetViews>
  <sheetFormatPr baseColWidth="10" defaultRowHeight="12.75" x14ac:dyDescent="0.2"/>
  <cols>
    <col min="1" max="1" width="4.42578125" style="22" customWidth="1"/>
    <col min="2" max="2" width="11.42578125" style="22"/>
    <col min="3" max="3" width="17.5703125" style="22" customWidth="1"/>
    <col min="4" max="4" width="11.5703125" style="22" customWidth="1"/>
    <col min="5" max="8" width="11.42578125" style="22"/>
    <col min="9" max="9" width="22.5703125" style="22" customWidth="1"/>
    <col min="10" max="10" width="14" style="22" customWidth="1"/>
    <col min="11" max="11" width="1.7109375" style="22" customWidth="1"/>
    <col min="12" max="12" width="5" style="22" customWidth="1"/>
    <col min="13" max="227" width="11.42578125" style="22"/>
    <col min="228" max="228" width="4.42578125" style="22" customWidth="1"/>
    <col min="229" max="229" width="11.42578125" style="22"/>
    <col min="230" max="230" width="17.5703125" style="22" customWidth="1"/>
    <col min="231" max="231" width="11.5703125" style="22" customWidth="1"/>
    <col min="232" max="235" width="11.42578125" style="22"/>
    <col min="236" max="236" width="22.5703125" style="22" customWidth="1"/>
    <col min="237" max="237" width="14" style="22" customWidth="1"/>
    <col min="238" max="238" width="1.7109375" style="22" customWidth="1"/>
    <col min="239" max="483" width="11.42578125" style="22"/>
    <col min="484" max="484" width="4.42578125" style="22" customWidth="1"/>
    <col min="485" max="485" width="11.42578125" style="22"/>
    <col min="486" max="486" width="17.5703125" style="22" customWidth="1"/>
    <col min="487" max="487" width="11.5703125" style="22" customWidth="1"/>
    <col min="488" max="491" width="11.42578125" style="22"/>
    <col min="492" max="492" width="22.5703125" style="22" customWidth="1"/>
    <col min="493" max="493" width="14" style="22" customWidth="1"/>
    <col min="494" max="494" width="1.7109375" style="22" customWidth="1"/>
    <col min="495" max="739" width="11.42578125" style="22"/>
    <col min="740" max="740" width="4.42578125" style="22" customWidth="1"/>
    <col min="741" max="741" width="11.42578125" style="22"/>
    <col min="742" max="742" width="17.5703125" style="22" customWidth="1"/>
    <col min="743" max="743" width="11.5703125" style="22" customWidth="1"/>
    <col min="744" max="747" width="11.42578125" style="22"/>
    <col min="748" max="748" width="22.5703125" style="22" customWidth="1"/>
    <col min="749" max="749" width="14" style="22" customWidth="1"/>
    <col min="750" max="750" width="1.7109375" style="22" customWidth="1"/>
    <col min="751" max="995" width="11.42578125" style="22"/>
    <col min="996" max="996" width="4.42578125" style="22" customWidth="1"/>
    <col min="997" max="997" width="11.42578125" style="22"/>
    <col min="998" max="998" width="17.5703125" style="22" customWidth="1"/>
    <col min="999" max="999" width="11.5703125" style="22" customWidth="1"/>
    <col min="1000" max="1003" width="11.42578125" style="22"/>
    <col min="1004" max="1004" width="22.5703125" style="22" customWidth="1"/>
    <col min="1005" max="1005" width="14" style="22" customWidth="1"/>
    <col min="1006" max="1006" width="1.7109375" style="22" customWidth="1"/>
    <col min="1007" max="1251" width="11.42578125" style="22"/>
    <col min="1252" max="1252" width="4.42578125" style="22" customWidth="1"/>
    <col min="1253" max="1253" width="11.42578125" style="22"/>
    <col min="1254" max="1254" width="17.5703125" style="22" customWidth="1"/>
    <col min="1255" max="1255" width="11.5703125" style="22" customWidth="1"/>
    <col min="1256" max="1259" width="11.42578125" style="22"/>
    <col min="1260" max="1260" width="22.5703125" style="22" customWidth="1"/>
    <col min="1261" max="1261" width="14" style="22" customWidth="1"/>
    <col min="1262" max="1262" width="1.7109375" style="22" customWidth="1"/>
    <col min="1263" max="1507" width="11.42578125" style="22"/>
    <col min="1508" max="1508" width="4.42578125" style="22" customWidth="1"/>
    <col min="1509" max="1509" width="11.42578125" style="22"/>
    <col min="1510" max="1510" width="17.5703125" style="22" customWidth="1"/>
    <col min="1511" max="1511" width="11.5703125" style="22" customWidth="1"/>
    <col min="1512" max="1515" width="11.42578125" style="22"/>
    <col min="1516" max="1516" width="22.5703125" style="22" customWidth="1"/>
    <col min="1517" max="1517" width="14" style="22" customWidth="1"/>
    <col min="1518" max="1518" width="1.7109375" style="22" customWidth="1"/>
    <col min="1519" max="1763" width="11.42578125" style="22"/>
    <col min="1764" max="1764" width="4.42578125" style="22" customWidth="1"/>
    <col min="1765" max="1765" width="11.42578125" style="22"/>
    <col min="1766" max="1766" width="17.5703125" style="22" customWidth="1"/>
    <col min="1767" max="1767" width="11.5703125" style="22" customWidth="1"/>
    <col min="1768" max="1771" width="11.42578125" style="22"/>
    <col min="1772" max="1772" width="22.5703125" style="22" customWidth="1"/>
    <col min="1773" max="1773" width="14" style="22" customWidth="1"/>
    <col min="1774" max="1774" width="1.7109375" style="22" customWidth="1"/>
    <col min="1775" max="2019" width="11.42578125" style="22"/>
    <col min="2020" max="2020" width="4.42578125" style="22" customWidth="1"/>
    <col min="2021" max="2021" width="11.42578125" style="22"/>
    <col min="2022" max="2022" width="17.5703125" style="22" customWidth="1"/>
    <col min="2023" max="2023" width="11.5703125" style="22" customWidth="1"/>
    <col min="2024" max="2027" width="11.42578125" style="22"/>
    <col min="2028" max="2028" width="22.5703125" style="22" customWidth="1"/>
    <col min="2029" max="2029" width="14" style="22" customWidth="1"/>
    <col min="2030" max="2030" width="1.7109375" style="22" customWidth="1"/>
    <col min="2031" max="2275" width="11.42578125" style="22"/>
    <col min="2276" max="2276" width="4.42578125" style="22" customWidth="1"/>
    <col min="2277" max="2277" width="11.42578125" style="22"/>
    <col min="2278" max="2278" width="17.5703125" style="22" customWidth="1"/>
    <col min="2279" max="2279" width="11.5703125" style="22" customWidth="1"/>
    <col min="2280" max="2283" width="11.42578125" style="22"/>
    <col min="2284" max="2284" width="22.5703125" style="22" customWidth="1"/>
    <col min="2285" max="2285" width="14" style="22" customWidth="1"/>
    <col min="2286" max="2286" width="1.7109375" style="22" customWidth="1"/>
    <col min="2287" max="2531" width="11.42578125" style="22"/>
    <col min="2532" max="2532" width="4.42578125" style="22" customWidth="1"/>
    <col min="2533" max="2533" width="11.42578125" style="22"/>
    <col min="2534" max="2534" width="17.5703125" style="22" customWidth="1"/>
    <col min="2535" max="2535" width="11.5703125" style="22" customWidth="1"/>
    <col min="2536" max="2539" width="11.42578125" style="22"/>
    <col min="2540" max="2540" width="22.5703125" style="22" customWidth="1"/>
    <col min="2541" max="2541" width="14" style="22" customWidth="1"/>
    <col min="2542" max="2542" width="1.7109375" style="22" customWidth="1"/>
    <col min="2543" max="2787" width="11.42578125" style="22"/>
    <col min="2788" max="2788" width="4.42578125" style="22" customWidth="1"/>
    <col min="2789" max="2789" width="11.42578125" style="22"/>
    <col min="2790" max="2790" width="17.5703125" style="22" customWidth="1"/>
    <col min="2791" max="2791" width="11.5703125" style="22" customWidth="1"/>
    <col min="2792" max="2795" width="11.42578125" style="22"/>
    <col min="2796" max="2796" width="22.5703125" style="22" customWidth="1"/>
    <col min="2797" max="2797" width="14" style="22" customWidth="1"/>
    <col min="2798" max="2798" width="1.7109375" style="22" customWidth="1"/>
    <col min="2799" max="3043" width="11.42578125" style="22"/>
    <col min="3044" max="3044" width="4.42578125" style="22" customWidth="1"/>
    <col min="3045" max="3045" width="11.42578125" style="22"/>
    <col min="3046" max="3046" width="17.5703125" style="22" customWidth="1"/>
    <col min="3047" max="3047" width="11.5703125" style="22" customWidth="1"/>
    <col min="3048" max="3051" width="11.42578125" style="22"/>
    <col min="3052" max="3052" width="22.5703125" style="22" customWidth="1"/>
    <col min="3053" max="3053" width="14" style="22" customWidth="1"/>
    <col min="3054" max="3054" width="1.7109375" style="22" customWidth="1"/>
    <col min="3055" max="3299" width="11.42578125" style="22"/>
    <col min="3300" max="3300" width="4.42578125" style="22" customWidth="1"/>
    <col min="3301" max="3301" width="11.42578125" style="22"/>
    <col min="3302" max="3302" width="17.5703125" style="22" customWidth="1"/>
    <col min="3303" max="3303" width="11.5703125" style="22" customWidth="1"/>
    <col min="3304" max="3307" width="11.42578125" style="22"/>
    <col min="3308" max="3308" width="22.5703125" style="22" customWidth="1"/>
    <col min="3309" max="3309" width="14" style="22" customWidth="1"/>
    <col min="3310" max="3310" width="1.7109375" style="22" customWidth="1"/>
    <col min="3311" max="3555" width="11.42578125" style="22"/>
    <col min="3556" max="3556" width="4.42578125" style="22" customWidth="1"/>
    <col min="3557" max="3557" width="11.42578125" style="22"/>
    <col min="3558" max="3558" width="17.5703125" style="22" customWidth="1"/>
    <col min="3559" max="3559" width="11.5703125" style="22" customWidth="1"/>
    <col min="3560" max="3563" width="11.42578125" style="22"/>
    <col min="3564" max="3564" width="22.5703125" style="22" customWidth="1"/>
    <col min="3565" max="3565" width="14" style="22" customWidth="1"/>
    <col min="3566" max="3566" width="1.7109375" style="22" customWidth="1"/>
    <col min="3567" max="3811" width="11.42578125" style="22"/>
    <col min="3812" max="3812" width="4.42578125" style="22" customWidth="1"/>
    <col min="3813" max="3813" width="11.42578125" style="22"/>
    <col min="3814" max="3814" width="17.5703125" style="22" customWidth="1"/>
    <col min="3815" max="3815" width="11.5703125" style="22" customWidth="1"/>
    <col min="3816" max="3819" width="11.42578125" style="22"/>
    <col min="3820" max="3820" width="22.5703125" style="22" customWidth="1"/>
    <col min="3821" max="3821" width="14" style="22" customWidth="1"/>
    <col min="3822" max="3822" width="1.7109375" style="22" customWidth="1"/>
    <col min="3823" max="4067" width="11.42578125" style="22"/>
    <col min="4068" max="4068" width="4.42578125" style="22" customWidth="1"/>
    <col min="4069" max="4069" width="11.42578125" style="22"/>
    <col min="4070" max="4070" width="17.5703125" style="22" customWidth="1"/>
    <col min="4071" max="4071" width="11.5703125" style="22" customWidth="1"/>
    <col min="4072" max="4075" width="11.42578125" style="22"/>
    <col min="4076" max="4076" width="22.5703125" style="22" customWidth="1"/>
    <col min="4077" max="4077" width="14" style="22" customWidth="1"/>
    <col min="4078" max="4078" width="1.7109375" style="22" customWidth="1"/>
    <col min="4079" max="4323" width="11.42578125" style="22"/>
    <col min="4324" max="4324" width="4.42578125" style="22" customWidth="1"/>
    <col min="4325" max="4325" width="11.42578125" style="22"/>
    <col min="4326" max="4326" width="17.5703125" style="22" customWidth="1"/>
    <col min="4327" max="4327" width="11.5703125" style="22" customWidth="1"/>
    <col min="4328" max="4331" width="11.42578125" style="22"/>
    <col min="4332" max="4332" width="22.5703125" style="22" customWidth="1"/>
    <col min="4333" max="4333" width="14" style="22" customWidth="1"/>
    <col min="4334" max="4334" width="1.7109375" style="22" customWidth="1"/>
    <col min="4335" max="4579" width="11.42578125" style="22"/>
    <col min="4580" max="4580" width="4.42578125" style="22" customWidth="1"/>
    <col min="4581" max="4581" width="11.42578125" style="22"/>
    <col min="4582" max="4582" width="17.5703125" style="22" customWidth="1"/>
    <col min="4583" max="4583" width="11.5703125" style="22" customWidth="1"/>
    <col min="4584" max="4587" width="11.42578125" style="22"/>
    <col min="4588" max="4588" width="22.5703125" style="22" customWidth="1"/>
    <col min="4589" max="4589" width="14" style="22" customWidth="1"/>
    <col min="4590" max="4590" width="1.7109375" style="22" customWidth="1"/>
    <col min="4591" max="4835" width="11.42578125" style="22"/>
    <col min="4836" max="4836" width="4.42578125" style="22" customWidth="1"/>
    <col min="4837" max="4837" width="11.42578125" style="22"/>
    <col min="4838" max="4838" width="17.5703125" style="22" customWidth="1"/>
    <col min="4839" max="4839" width="11.5703125" style="22" customWidth="1"/>
    <col min="4840" max="4843" width="11.42578125" style="22"/>
    <col min="4844" max="4844" width="22.5703125" style="22" customWidth="1"/>
    <col min="4845" max="4845" width="14" style="22" customWidth="1"/>
    <col min="4846" max="4846" width="1.7109375" style="22" customWidth="1"/>
    <col min="4847" max="5091" width="11.42578125" style="22"/>
    <col min="5092" max="5092" width="4.42578125" style="22" customWidth="1"/>
    <col min="5093" max="5093" width="11.42578125" style="22"/>
    <col min="5094" max="5094" width="17.5703125" style="22" customWidth="1"/>
    <col min="5095" max="5095" width="11.5703125" style="22" customWidth="1"/>
    <col min="5096" max="5099" width="11.42578125" style="22"/>
    <col min="5100" max="5100" width="22.5703125" style="22" customWidth="1"/>
    <col min="5101" max="5101" width="14" style="22" customWidth="1"/>
    <col min="5102" max="5102" width="1.7109375" style="22" customWidth="1"/>
    <col min="5103" max="5347" width="11.42578125" style="22"/>
    <col min="5348" max="5348" width="4.42578125" style="22" customWidth="1"/>
    <col min="5349" max="5349" width="11.42578125" style="22"/>
    <col min="5350" max="5350" width="17.5703125" style="22" customWidth="1"/>
    <col min="5351" max="5351" width="11.5703125" style="22" customWidth="1"/>
    <col min="5352" max="5355" width="11.42578125" style="22"/>
    <col min="5356" max="5356" width="22.5703125" style="22" customWidth="1"/>
    <col min="5357" max="5357" width="14" style="22" customWidth="1"/>
    <col min="5358" max="5358" width="1.7109375" style="22" customWidth="1"/>
    <col min="5359" max="5603" width="11.42578125" style="22"/>
    <col min="5604" max="5604" width="4.42578125" style="22" customWidth="1"/>
    <col min="5605" max="5605" width="11.42578125" style="22"/>
    <col min="5606" max="5606" width="17.5703125" style="22" customWidth="1"/>
    <col min="5607" max="5607" width="11.5703125" style="22" customWidth="1"/>
    <col min="5608" max="5611" width="11.42578125" style="22"/>
    <col min="5612" max="5612" width="22.5703125" style="22" customWidth="1"/>
    <col min="5613" max="5613" width="14" style="22" customWidth="1"/>
    <col min="5614" max="5614" width="1.7109375" style="22" customWidth="1"/>
    <col min="5615" max="5859" width="11.42578125" style="22"/>
    <col min="5860" max="5860" width="4.42578125" style="22" customWidth="1"/>
    <col min="5861" max="5861" width="11.42578125" style="22"/>
    <col min="5862" max="5862" width="17.5703125" style="22" customWidth="1"/>
    <col min="5863" max="5863" width="11.5703125" style="22" customWidth="1"/>
    <col min="5864" max="5867" width="11.42578125" style="22"/>
    <col min="5868" max="5868" width="22.5703125" style="22" customWidth="1"/>
    <col min="5869" max="5869" width="14" style="22" customWidth="1"/>
    <col min="5870" max="5870" width="1.7109375" style="22" customWidth="1"/>
    <col min="5871" max="6115" width="11.42578125" style="22"/>
    <col min="6116" max="6116" width="4.42578125" style="22" customWidth="1"/>
    <col min="6117" max="6117" width="11.42578125" style="22"/>
    <col min="6118" max="6118" width="17.5703125" style="22" customWidth="1"/>
    <col min="6119" max="6119" width="11.5703125" style="22" customWidth="1"/>
    <col min="6120" max="6123" width="11.42578125" style="22"/>
    <col min="6124" max="6124" width="22.5703125" style="22" customWidth="1"/>
    <col min="6125" max="6125" width="14" style="22" customWidth="1"/>
    <col min="6126" max="6126" width="1.7109375" style="22" customWidth="1"/>
    <col min="6127" max="6371" width="11.42578125" style="22"/>
    <col min="6372" max="6372" width="4.42578125" style="22" customWidth="1"/>
    <col min="6373" max="6373" width="11.42578125" style="22"/>
    <col min="6374" max="6374" width="17.5703125" style="22" customWidth="1"/>
    <col min="6375" max="6375" width="11.5703125" style="22" customWidth="1"/>
    <col min="6376" max="6379" width="11.42578125" style="22"/>
    <col min="6380" max="6380" width="22.5703125" style="22" customWidth="1"/>
    <col min="6381" max="6381" width="14" style="22" customWidth="1"/>
    <col min="6382" max="6382" width="1.7109375" style="22" customWidth="1"/>
    <col min="6383" max="6627" width="11.42578125" style="22"/>
    <col min="6628" max="6628" width="4.42578125" style="22" customWidth="1"/>
    <col min="6629" max="6629" width="11.42578125" style="22"/>
    <col min="6630" max="6630" width="17.5703125" style="22" customWidth="1"/>
    <col min="6631" max="6631" width="11.5703125" style="22" customWidth="1"/>
    <col min="6632" max="6635" width="11.42578125" style="22"/>
    <col min="6636" max="6636" width="22.5703125" style="22" customWidth="1"/>
    <col min="6637" max="6637" width="14" style="22" customWidth="1"/>
    <col min="6638" max="6638" width="1.7109375" style="22" customWidth="1"/>
    <col min="6639" max="6883" width="11.42578125" style="22"/>
    <col min="6884" max="6884" width="4.42578125" style="22" customWidth="1"/>
    <col min="6885" max="6885" width="11.42578125" style="22"/>
    <col min="6886" max="6886" width="17.5703125" style="22" customWidth="1"/>
    <col min="6887" max="6887" width="11.5703125" style="22" customWidth="1"/>
    <col min="6888" max="6891" width="11.42578125" style="22"/>
    <col min="6892" max="6892" width="22.5703125" style="22" customWidth="1"/>
    <col min="6893" max="6893" width="14" style="22" customWidth="1"/>
    <col min="6894" max="6894" width="1.7109375" style="22" customWidth="1"/>
    <col min="6895" max="7139" width="11.42578125" style="22"/>
    <col min="7140" max="7140" width="4.42578125" style="22" customWidth="1"/>
    <col min="7141" max="7141" width="11.42578125" style="22"/>
    <col min="7142" max="7142" width="17.5703125" style="22" customWidth="1"/>
    <col min="7143" max="7143" width="11.5703125" style="22" customWidth="1"/>
    <col min="7144" max="7147" width="11.42578125" style="22"/>
    <col min="7148" max="7148" width="22.5703125" style="22" customWidth="1"/>
    <col min="7149" max="7149" width="14" style="22" customWidth="1"/>
    <col min="7150" max="7150" width="1.7109375" style="22" customWidth="1"/>
    <col min="7151" max="7395" width="11.42578125" style="22"/>
    <col min="7396" max="7396" width="4.42578125" style="22" customWidth="1"/>
    <col min="7397" max="7397" width="11.42578125" style="22"/>
    <col min="7398" max="7398" width="17.5703125" style="22" customWidth="1"/>
    <col min="7399" max="7399" width="11.5703125" style="22" customWidth="1"/>
    <col min="7400" max="7403" width="11.42578125" style="22"/>
    <col min="7404" max="7404" width="22.5703125" style="22" customWidth="1"/>
    <col min="7405" max="7405" width="14" style="22" customWidth="1"/>
    <col min="7406" max="7406" width="1.7109375" style="22" customWidth="1"/>
    <col min="7407" max="7651" width="11.42578125" style="22"/>
    <col min="7652" max="7652" width="4.42578125" style="22" customWidth="1"/>
    <col min="7653" max="7653" width="11.42578125" style="22"/>
    <col min="7654" max="7654" width="17.5703125" style="22" customWidth="1"/>
    <col min="7655" max="7655" width="11.5703125" style="22" customWidth="1"/>
    <col min="7656" max="7659" width="11.42578125" style="22"/>
    <col min="7660" max="7660" width="22.5703125" style="22" customWidth="1"/>
    <col min="7661" max="7661" width="14" style="22" customWidth="1"/>
    <col min="7662" max="7662" width="1.7109375" style="22" customWidth="1"/>
    <col min="7663" max="7907" width="11.42578125" style="22"/>
    <col min="7908" max="7908" width="4.42578125" style="22" customWidth="1"/>
    <col min="7909" max="7909" width="11.42578125" style="22"/>
    <col min="7910" max="7910" width="17.5703125" style="22" customWidth="1"/>
    <col min="7911" max="7911" width="11.5703125" style="22" customWidth="1"/>
    <col min="7912" max="7915" width="11.42578125" style="22"/>
    <col min="7916" max="7916" width="22.5703125" style="22" customWidth="1"/>
    <col min="7917" max="7917" width="14" style="22" customWidth="1"/>
    <col min="7918" max="7918" width="1.7109375" style="22" customWidth="1"/>
    <col min="7919" max="8163" width="11.42578125" style="22"/>
    <col min="8164" max="8164" width="4.42578125" style="22" customWidth="1"/>
    <col min="8165" max="8165" width="11.42578125" style="22"/>
    <col min="8166" max="8166" width="17.5703125" style="22" customWidth="1"/>
    <col min="8167" max="8167" width="11.5703125" style="22" customWidth="1"/>
    <col min="8168" max="8171" width="11.42578125" style="22"/>
    <col min="8172" max="8172" width="22.5703125" style="22" customWidth="1"/>
    <col min="8173" max="8173" width="14" style="22" customWidth="1"/>
    <col min="8174" max="8174" width="1.7109375" style="22" customWidth="1"/>
    <col min="8175" max="8419" width="11.42578125" style="22"/>
    <col min="8420" max="8420" width="4.42578125" style="22" customWidth="1"/>
    <col min="8421" max="8421" width="11.42578125" style="22"/>
    <col min="8422" max="8422" width="17.5703125" style="22" customWidth="1"/>
    <col min="8423" max="8423" width="11.5703125" style="22" customWidth="1"/>
    <col min="8424" max="8427" width="11.42578125" style="22"/>
    <col min="8428" max="8428" width="22.5703125" style="22" customWidth="1"/>
    <col min="8429" max="8429" width="14" style="22" customWidth="1"/>
    <col min="8430" max="8430" width="1.7109375" style="22" customWidth="1"/>
    <col min="8431" max="8675" width="11.42578125" style="22"/>
    <col min="8676" max="8676" width="4.42578125" style="22" customWidth="1"/>
    <col min="8677" max="8677" width="11.42578125" style="22"/>
    <col min="8678" max="8678" width="17.5703125" style="22" customWidth="1"/>
    <col min="8679" max="8679" width="11.5703125" style="22" customWidth="1"/>
    <col min="8680" max="8683" width="11.42578125" style="22"/>
    <col min="8684" max="8684" width="22.5703125" style="22" customWidth="1"/>
    <col min="8685" max="8685" width="14" style="22" customWidth="1"/>
    <col min="8686" max="8686" width="1.7109375" style="22" customWidth="1"/>
    <col min="8687" max="8931" width="11.42578125" style="22"/>
    <col min="8932" max="8932" width="4.42578125" style="22" customWidth="1"/>
    <col min="8933" max="8933" width="11.42578125" style="22"/>
    <col min="8934" max="8934" width="17.5703125" style="22" customWidth="1"/>
    <col min="8935" max="8935" width="11.5703125" style="22" customWidth="1"/>
    <col min="8936" max="8939" width="11.42578125" style="22"/>
    <col min="8940" max="8940" width="22.5703125" style="22" customWidth="1"/>
    <col min="8941" max="8941" width="14" style="22" customWidth="1"/>
    <col min="8942" max="8942" width="1.7109375" style="22" customWidth="1"/>
    <col min="8943" max="9187" width="11.42578125" style="22"/>
    <col min="9188" max="9188" width="4.42578125" style="22" customWidth="1"/>
    <col min="9189" max="9189" width="11.42578125" style="22"/>
    <col min="9190" max="9190" width="17.5703125" style="22" customWidth="1"/>
    <col min="9191" max="9191" width="11.5703125" style="22" customWidth="1"/>
    <col min="9192" max="9195" width="11.42578125" style="22"/>
    <col min="9196" max="9196" width="22.5703125" style="22" customWidth="1"/>
    <col min="9197" max="9197" width="14" style="22" customWidth="1"/>
    <col min="9198" max="9198" width="1.7109375" style="22" customWidth="1"/>
    <col min="9199" max="9443" width="11.42578125" style="22"/>
    <col min="9444" max="9444" width="4.42578125" style="22" customWidth="1"/>
    <col min="9445" max="9445" width="11.42578125" style="22"/>
    <col min="9446" max="9446" width="17.5703125" style="22" customWidth="1"/>
    <col min="9447" max="9447" width="11.5703125" style="22" customWidth="1"/>
    <col min="9448" max="9451" width="11.42578125" style="22"/>
    <col min="9452" max="9452" width="22.5703125" style="22" customWidth="1"/>
    <col min="9453" max="9453" width="14" style="22" customWidth="1"/>
    <col min="9454" max="9454" width="1.7109375" style="22" customWidth="1"/>
    <col min="9455" max="9699" width="11.42578125" style="22"/>
    <col min="9700" max="9700" width="4.42578125" style="22" customWidth="1"/>
    <col min="9701" max="9701" width="11.42578125" style="22"/>
    <col min="9702" max="9702" width="17.5703125" style="22" customWidth="1"/>
    <col min="9703" max="9703" width="11.5703125" style="22" customWidth="1"/>
    <col min="9704" max="9707" width="11.42578125" style="22"/>
    <col min="9708" max="9708" width="22.5703125" style="22" customWidth="1"/>
    <col min="9709" max="9709" width="14" style="22" customWidth="1"/>
    <col min="9710" max="9710" width="1.7109375" style="22" customWidth="1"/>
    <col min="9711" max="9955" width="11.42578125" style="22"/>
    <col min="9956" max="9956" width="4.42578125" style="22" customWidth="1"/>
    <col min="9957" max="9957" width="11.42578125" style="22"/>
    <col min="9958" max="9958" width="17.5703125" style="22" customWidth="1"/>
    <col min="9959" max="9959" width="11.5703125" style="22" customWidth="1"/>
    <col min="9960" max="9963" width="11.42578125" style="22"/>
    <col min="9964" max="9964" width="22.5703125" style="22" customWidth="1"/>
    <col min="9965" max="9965" width="14" style="22" customWidth="1"/>
    <col min="9966" max="9966" width="1.7109375" style="22" customWidth="1"/>
    <col min="9967" max="10211" width="11.42578125" style="22"/>
    <col min="10212" max="10212" width="4.42578125" style="22" customWidth="1"/>
    <col min="10213" max="10213" width="11.42578125" style="22"/>
    <col min="10214" max="10214" width="17.5703125" style="22" customWidth="1"/>
    <col min="10215" max="10215" width="11.5703125" style="22" customWidth="1"/>
    <col min="10216" max="10219" width="11.42578125" style="22"/>
    <col min="10220" max="10220" width="22.5703125" style="22" customWidth="1"/>
    <col min="10221" max="10221" width="14" style="22" customWidth="1"/>
    <col min="10222" max="10222" width="1.7109375" style="22" customWidth="1"/>
    <col min="10223" max="10467" width="11.42578125" style="22"/>
    <col min="10468" max="10468" width="4.42578125" style="22" customWidth="1"/>
    <col min="10469" max="10469" width="11.42578125" style="22"/>
    <col min="10470" max="10470" width="17.5703125" style="22" customWidth="1"/>
    <col min="10471" max="10471" width="11.5703125" style="22" customWidth="1"/>
    <col min="10472" max="10475" width="11.42578125" style="22"/>
    <col min="10476" max="10476" width="22.5703125" style="22" customWidth="1"/>
    <col min="10477" max="10477" width="14" style="22" customWidth="1"/>
    <col min="10478" max="10478" width="1.7109375" style="22" customWidth="1"/>
    <col min="10479" max="10723" width="11.42578125" style="22"/>
    <col min="10724" max="10724" width="4.42578125" style="22" customWidth="1"/>
    <col min="10725" max="10725" width="11.42578125" style="22"/>
    <col min="10726" max="10726" width="17.5703125" style="22" customWidth="1"/>
    <col min="10727" max="10727" width="11.5703125" style="22" customWidth="1"/>
    <col min="10728" max="10731" width="11.42578125" style="22"/>
    <col min="10732" max="10732" width="22.5703125" style="22" customWidth="1"/>
    <col min="10733" max="10733" width="14" style="22" customWidth="1"/>
    <col min="10734" max="10734" width="1.7109375" style="22" customWidth="1"/>
    <col min="10735" max="10979" width="11.42578125" style="22"/>
    <col min="10980" max="10980" width="4.42578125" style="22" customWidth="1"/>
    <col min="10981" max="10981" width="11.42578125" style="22"/>
    <col min="10982" max="10982" width="17.5703125" style="22" customWidth="1"/>
    <col min="10983" max="10983" width="11.5703125" style="22" customWidth="1"/>
    <col min="10984" max="10987" width="11.42578125" style="22"/>
    <col min="10988" max="10988" width="22.5703125" style="22" customWidth="1"/>
    <col min="10989" max="10989" width="14" style="22" customWidth="1"/>
    <col min="10990" max="10990" width="1.7109375" style="22" customWidth="1"/>
    <col min="10991" max="11235" width="11.42578125" style="22"/>
    <col min="11236" max="11236" width="4.42578125" style="22" customWidth="1"/>
    <col min="11237" max="11237" width="11.42578125" style="22"/>
    <col min="11238" max="11238" width="17.5703125" style="22" customWidth="1"/>
    <col min="11239" max="11239" width="11.5703125" style="22" customWidth="1"/>
    <col min="11240" max="11243" width="11.42578125" style="22"/>
    <col min="11244" max="11244" width="22.5703125" style="22" customWidth="1"/>
    <col min="11245" max="11245" width="14" style="22" customWidth="1"/>
    <col min="11246" max="11246" width="1.7109375" style="22" customWidth="1"/>
    <col min="11247" max="11491" width="11.42578125" style="22"/>
    <col min="11492" max="11492" width="4.42578125" style="22" customWidth="1"/>
    <col min="11493" max="11493" width="11.42578125" style="22"/>
    <col min="11494" max="11494" width="17.5703125" style="22" customWidth="1"/>
    <col min="11495" max="11495" width="11.5703125" style="22" customWidth="1"/>
    <col min="11496" max="11499" width="11.42578125" style="22"/>
    <col min="11500" max="11500" width="22.5703125" style="22" customWidth="1"/>
    <col min="11501" max="11501" width="14" style="22" customWidth="1"/>
    <col min="11502" max="11502" width="1.7109375" style="22" customWidth="1"/>
    <col min="11503" max="11747" width="11.42578125" style="22"/>
    <col min="11748" max="11748" width="4.42578125" style="22" customWidth="1"/>
    <col min="11749" max="11749" width="11.42578125" style="22"/>
    <col min="11750" max="11750" width="17.5703125" style="22" customWidth="1"/>
    <col min="11751" max="11751" width="11.5703125" style="22" customWidth="1"/>
    <col min="11752" max="11755" width="11.42578125" style="22"/>
    <col min="11756" max="11756" width="22.5703125" style="22" customWidth="1"/>
    <col min="11757" max="11757" width="14" style="22" customWidth="1"/>
    <col min="11758" max="11758" width="1.7109375" style="22" customWidth="1"/>
    <col min="11759" max="12003" width="11.42578125" style="22"/>
    <col min="12004" max="12004" width="4.42578125" style="22" customWidth="1"/>
    <col min="12005" max="12005" width="11.42578125" style="22"/>
    <col min="12006" max="12006" width="17.5703125" style="22" customWidth="1"/>
    <col min="12007" max="12007" width="11.5703125" style="22" customWidth="1"/>
    <col min="12008" max="12011" width="11.42578125" style="22"/>
    <col min="12012" max="12012" width="22.5703125" style="22" customWidth="1"/>
    <col min="12013" max="12013" width="14" style="22" customWidth="1"/>
    <col min="12014" max="12014" width="1.7109375" style="22" customWidth="1"/>
    <col min="12015" max="12259" width="11.42578125" style="22"/>
    <col min="12260" max="12260" width="4.42578125" style="22" customWidth="1"/>
    <col min="12261" max="12261" width="11.42578125" style="22"/>
    <col min="12262" max="12262" width="17.5703125" style="22" customWidth="1"/>
    <col min="12263" max="12263" width="11.5703125" style="22" customWidth="1"/>
    <col min="12264" max="12267" width="11.42578125" style="22"/>
    <col min="12268" max="12268" width="22.5703125" style="22" customWidth="1"/>
    <col min="12269" max="12269" width="14" style="22" customWidth="1"/>
    <col min="12270" max="12270" width="1.7109375" style="22" customWidth="1"/>
    <col min="12271" max="12515" width="11.42578125" style="22"/>
    <col min="12516" max="12516" width="4.42578125" style="22" customWidth="1"/>
    <col min="12517" max="12517" width="11.42578125" style="22"/>
    <col min="12518" max="12518" width="17.5703125" style="22" customWidth="1"/>
    <col min="12519" max="12519" width="11.5703125" style="22" customWidth="1"/>
    <col min="12520" max="12523" width="11.42578125" style="22"/>
    <col min="12524" max="12524" width="22.5703125" style="22" customWidth="1"/>
    <col min="12525" max="12525" width="14" style="22" customWidth="1"/>
    <col min="12526" max="12526" width="1.7109375" style="22" customWidth="1"/>
    <col min="12527" max="12771" width="11.42578125" style="22"/>
    <col min="12772" max="12772" width="4.42578125" style="22" customWidth="1"/>
    <col min="12773" max="12773" width="11.42578125" style="22"/>
    <col min="12774" max="12774" width="17.5703125" style="22" customWidth="1"/>
    <col min="12775" max="12775" width="11.5703125" style="22" customWidth="1"/>
    <col min="12776" max="12779" width="11.42578125" style="22"/>
    <col min="12780" max="12780" width="22.5703125" style="22" customWidth="1"/>
    <col min="12781" max="12781" width="14" style="22" customWidth="1"/>
    <col min="12782" max="12782" width="1.7109375" style="22" customWidth="1"/>
    <col min="12783" max="13027" width="11.42578125" style="22"/>
    <col min="13028" max="13028" width="4.42578125" style="22" customWidth="1"/>
    <col min="13029" max="13029" width="11.42578125" style="22"/>
    <col min="13030" max="13030" width="17.5703125" style="22" customWidth="1"/>
    <col min="13031" max="13031" width="11.5703125" style="22" customWidth="1"/>
    <col min="13032" max="13035" width="11.42578125" style="22"/>
    <col min="13036" max="13036" width="22.5703125" style="22" customWidth="1"/>
    <col min="13037" max="13037" width="14" style="22" customWidth="1"/>
    <col min="13038" max="13038" width="1.7109375" style="22" customWidth="1"/>
    <col min="13039" max="13283" width="11.42578125" style="22"/>
    <col min="13284" max="13284" width="4.42578125" style="22" customWidth="1"/>
    <col min="13285" max="13285" width="11.42578125" style="22"/>
    <col min="13286" max="13286" width="17.5703125" style="22" customWidth="1"/>
    <col min="13287" max="13287" width="11.5703125" style="22" customWidth="1"/>
    <col min="13288" max="13291" width="11.42578125" style="22"/>
    <col min="13292" max="13292" width="22.5703125" style="22" customWidth="1"/>
    <col min="13293" max="13293" width="14" style="22" customWidth="1"/>
    <col min="13294" max="13294" width="1.7109375" style="22" customWidth="1"/>
    <col min="13295" max="13539" width="11.42578125" style="22"/>
    <col min="13540" max="13540" width="4.42578125" style="22" customWidth="1"/>
    <col min="13541" max="13541" width="11.42578125" style="22"/>
    <col min="13542" max="13542" width="17.5703125" style="22" customWidth="1"/>
    <col min="13543" max="13543" width="11.5703125" style="22" customWidth="1"/>
    <col min="13544" max="13547" width="11.42578125" style="22"/>
    <col min="13548" max="13548" width="22.5703125" style="22" customWidth="1"/>
    <col min="13549" max="13549" width="14" style="22" customWidth="1"/>
    <col min="13550" max="13550" width="1.7109375" style="22" customWidth="1"/>
    <col min="13551" max="13795" width="11.42578125" style="22"/>
    <col min="13796" max="13796" width="4.42578125" style="22" customWidth="1"/>
    <col min="13797" max="13797" width="11.42578125" style="22"/>
    <col min="13798" max="13798" width="17.5703125" style="22" customWidth="1"/>
    <col min="13799" max="13799" width="11.5703125" style="22" customWidth="1"/>
    <col min="13800" max="13803" width="11.42578125" style="22"/>
    <col min="13804" max="13804" width="22.5703125" style="22" customWidth="1"/>
    <col min="13805" max="13805" width="14" style="22" customWidth="1"/>
    <col min="13806" max="13806" width="1.7109375" style="22" customWidth="1"/>
    <col min="13807" max="14051" width="11.42578125" style="22"/>
    <col min="14052" max="14052" width="4.42578125" style="22" customWidth="1"/>
    <col min="14053" max="14053" width="11.42578125" style="22"/>
    <col min="14054" max="14054" width="17.5703125" style="22" customWidth="1"/>
    <col min="14055" max="14055" width="11.5703125" style="22" customWidth="1"/>
    <col min="14056" max="14059" width="11.42578125" style="22"/>
    <col min="14060" max="14060" width="22.5703125" style="22" customWidth="1"/>
    <col min="14061" max="14061" width="14" style="22" customWidth="1"/>
    <col min="14062" max="14062" width="1.7109375" style="22" customWidth="1"/>
    <col min="14063" max="14307" width="11.42578125" style="22"/>
    <col min="14308" max="14308" width="4.42578125" style="22" customWidth="1"/>
    <col min="14309" max="14309" width="11.42578125" style="22"/>
    <col min="14310" max="14310" width="17.5703125" style="22" customWidth="1"/>
    <col min="14311" max="14311" width="11.5703125" style="22" customWidth="1"/>
    <col min="14312" max="14315" width="11.42578125" style="22"/>
    <col min="14316" max="14316" width="22.5703125" style="22" customWidth="1"/>
    <col min="14317" max="14317" width="14" style="22" customWidth="1"/>
    <col min="14318" max="14318" width="1.7109375" style="22" customWidth="1"/>
    <col min="14319" max="14563" width="11.42578125" style="22"/>
    <col min="14564" max="14564" width="4.42578125" style="22" customWidth="1"/>
    <col min="14565" max="14565" width="11.42578125" style="22"/>
    <col min="14566" max="14566" width="17.5703125" style="22" customWidth="1"/>
    <col min="14567" max="14567" width="11.5703125" style="22" customWidth="1"/>
    <col min="14568" max="14571" width="11.42578125" style="22"/>
    <col min="14572" max="14572" width="22.5703125" style="22" customWidth="1"/>
    <col min="14573" max="14573" width="14" style="22" customWidth="1"/>
    <col min="14574" max="14574" width="1.7109375" style="22" customWidth="1"/>
    <col min="14575" max="14819" width="11.42578125" style="22"/>
    <col min="14820" max="14820" width="4.42578125" style="22" customWidth="1"/>
    <col min="14821" max="14821" width="11.42578125" style="22"/>
    <col min="14822" max="14822" width="17.5703125" style="22" customWidth="1"/>
    <col min="14823" max="14823" width="11.5703125" style="22" customWidth="1"/>
    <col min="14824" max="14827" width="11.42578125" style="22"/>
    <col min="14828" max="14828" width="22.5703125" style="22" customWidth="1"/>
    <col min="14829" max="14829" width="14" style="22" customWidth="1"/>
    <col min="14830" max="14830" width="1.7109375" style="22" customWidth="1"/>
    <col min="14831" max="15075" width="11.42578125" style="22"/>
    <col min="15076" max="15076" width="4.42578125" style="22" customWidth="1"/>
    <col min="15077" max="15077" width="11.42578125" style="22"/>
    <col min="15078" max="15078" width="17.5703125" style="22" customWidth="1"/>
    <col min="15079" max="15079" width="11.5703125" style="22" customWidth="1"/>
    <col min="15080" max="15083" width="11.42578125" style="22"/>
    <col min="15084" max="15084" width="22.5703125" style="22" customWidth="1"/>
    <col min="15085" max="15085" width="14" style="22" customWidth="1"/>
    <col min="15086" max="15086" width="1.7109375" style="22" customWidth="1"/>
    <col min="15087" max="15331" width="11.42578125" style="22"/>
    <col min="15332" max="15332" width="4.42578125" style="22" customWidth="1"/>
    <col min="15333" max="15333" width="11.42578125" style="22"/>
    <col min="15334" max="15334" width="17.5703125" style="22" customWidth="1"/>
    <col min="15335" max="15335" width="11.5703125" style="22" customWidth="1"/>
    <col min="15336" max="15339" width="11.42578125" style="22"/>
    <col min="15340" max="15340" width="22.5703125" style="22" customWidth="1"/>
    <col min="15341" max="15341" width="14" style="22" customWidth="1"/>
    <col min="15342" max="15342" width="1.7109375" style="22" customWidth="1"/>
    <col min="15343" max="15587" width="11.42578125" style="22"/>
    <col min="15588" max="15588" width="4.42578125" style="22" customWidth="1"/>
    <col min="15589" max="15589" width="11.42578125" style="22"/>
    <col min="15590" max="15590" width="17.5703125" style="22" customWidth="1"/>
    <col min="15591" max="15591" width="11.5703125" style="22" customWidth="1"/>
    <col min="15592" max="15595" width="11.42578125" style="22"/>
    <col min="15596" max="15596" width="22.5703125" style="22" customWidth="1"/>
    <col min="15597" max="15597" width="14" style="22" customWidth="1"/>
    <col min="15598" max="15598" width="1.7109375" style="22" customWidth="1"/>
    <col min="15599" max="15843" width="11.42578125" style="22"/>
    <col min="15844" max="15844" width="4.42578125" style="22" customWidth="1"/>
    <col min="15845" max="15845" width="11.42578125" style="22"/>
    <col min="15846" max="15846" width="17.5703125" style="22" customWidth="1"/>
    <col min="15847" max="15847" width="11.5703125" style="22" customWidth="1"/>
    <col min="15848" max="15851" width="11.42578125" style="22"/>
    <col min="15852" max="15852" width="22.5703125" style="22" customWidth="1"/>
    <col min="15853" max="15853" width="14" style="22" customWidth="1"/>
    <col min="15854" max="15854" width="1.7109375" style="22" customWidth="1"/>
    <col min="15855" max="16099" width="11.42578125" style="22"/>
    <col min="16100" max="16100" width="4.42578125" style="22" customWidth="1"/>
    <col min="16101" max="16101" width="11.42578125" style="22"/>
    <col min="16102" max="16102" width="17.5703125" style="22" customWidth="1"/>
    <col min="16103" max="16103" width="11.5703125" style="22" customWidth="1"/>
    <col min="16104" max="16107" width="11.42578125" style="22"/>
    <col min="16108" max="16108" width="22.5703125" style="22" customWidth="1"/>
    <col min="16109" max="16109" width="14" style="22" customWidth="1"/>
    <col min="16110" max="16110" width="1.7109375" style="22" customWidth="1"/>
    <col min="16111" max="16384" width="11.42578125" style="22"/>
  </cols>
  <sheetData>
    <row r="1" spans="2:10" ht="18" customHeight="1" thickBot="1" x14ac:dyDescent="0.25"/>
    <row r="2" spans="2:10" ht="19.5" customHeight="1" x14ac:dyDescent="0.2">
      <c r="B2" s="23"/>
      <c r="C2" s="24"/>
      <c r="D2" s="25" t="s">
        <v>203</v>
      </c>
      <c r="E2" s="26"/>
      <c r="F2" s="26"/>
      <c r="G2" s="26"/>
      <c r="H2" s="26"/>
      <c r="I2" s="27"/>
      <c r="J2" s="28" t="s">
        <v>204</v>
      </c>
    </row>
    <row r="3" spans="2:10" ht="13.5" thickBot="1" x14ac:dyDescent="0.25">
      <c r="B3" s="29"/>
      <c r="C3" s="30"/>
      <c r="D3" s="31"/>
      <c r="E3" s="32"/>
      <c r="F3" s="32"/>
      <c r="G3" s="32"/>
      <c r="H3" s="32"/>
      <c r="I3" s="33"/>
      <c r="J3" s="34"/>
    </row>
    <row r="4" spans="2:10" x14ac:dyDescent="0.2">
      <c r="B4" s="29"/>
      <c r="C4" s="30"/>
      <c r="D4" s="25" t="s">
        <v>205</v>
      </c>
      <c r="E4" s="26"/>
      <c r="F4" s="26"/>
      <c r="G4" s="26"/>
      <c r="H4" s="26"/>
      <c r="I4" s="27"/>
      <c r="J4" s="28" t="s">
        <v>206</v>
      </c>
    </row>
    <row r="5" spans="2:10" x14ac:dyDescent="0.2">
      <c r="B5" s="29"/>
      <c r="C5" s="30"/>
      <c r="D5" s="35"/>
      <c r="E5" s="36"/>
      <c r="F5" s="36"/>
      <c r="G5" s="36"/>
      <c r="H5" s="36"/>
      <c r="I5" s="37"/>
      <c r="J5" s="38"/>
    </row>
    <row r="6" spans="2:10" ht="13.5" thickBot="1" x14ac:dyDescent="0.25">
      <c r="B6" s="39"/>
      <c r="C6" s="40"/>
      <c r="D6" s="31"/>
      <c r="E6" s="32"/>
      <c r="F6" s="32"/>
      <c r="G6" s="32"/>
      <c r="H6" s="32"/>
      <c r="I6" s="33"/>
      <c r="J6" s="34"/>
    </row>
    <row r="7" spans="2:10" x14ac:dyDescent="0.2">
      <c r="B7" s="41"/>
      <c r="J7" s="42"/>
    </row>
    <row r="8" spans="2:10" x14ac:dyDescent="0.2">
      <c r="B8" s="41"/>
      <c r="J8" s="42"/>
    </row>
    <row r="9" spans="2:10" x14ac:dyDescent="0.2">
      <c r="B9" s="41"/>
      <c r="J9" s="42"/>
    </row>
    <row r="10" spans="2:10" x14ac:dyDescent="0.2">
      <c r="B10" s="41"/>
      <c r="C10" s="22" t="s">
        <v>225</v>
      </c>
      <c r="E10" s="43"/>
      <c r="J10" s="42"/>
    </row>
    <row r="11" spans="2:10" x14ac:dyDescent="0.2">
      <c r="B11" s="41"/>
      <c r="J11" s="42"/>
    </row>
    <row r="12" spans="2:10" x14ac:dyDescent="0.2">
      <c r="B12" s="41"/>
      <c r="C12" s="22" t="s">
        <v>226</v>
      </c>
      <c r="J12" s="42"/>
    </row>
    <row r="13" spans="2:10" x14ac:dyDescent="0.2">
      <c r="B13" s="41"/>
      <c r="C13" s="22" t="s">
        <v>227</v>
      </c>
      <c r="J13" s="42"/>
    </row>
    <row r="14" spans="2:10" x14ac:dyDescent="0.2">
      <c r="B14" s="41"/>
      <c r="J14" s="42"/>
    </row>
    <row r="15" spans="2:10" x14ac:dyDescent="0.2">
      <c r="B15" s="41"/>
      <c r="C15" s="22" t="s">
        <v>228</v>
      </c>
      <c r="J15" s="42"/>
    </row>
    <row r="16" spans="2:10" x14ac:dyDescent="0.2">
      <c r="B16" s="41"/>
      <c r="C16" s="44"/>
      <c r="J16" s="42"/>
    </row>
    <row r="17" spans="2:10" x14ac:dyDescent="0.2">
      <c r="B17" s="41"/>
      <c r="C17" s="22" t="s">
        <v>229</v>
      </c>
      <c r="D17" s="43"/>
      <c r="H17" s="45" t="s">
        <v>207</v>
      </c>
      <c r="I17" s="45" t="s">
        <v>208</v>
      </c>
      <c r="J17" s="42"/>
    </row>
    <row r="18" spans="2:10" x14ac:dyDescent="0.2">
      <c r="B18" s="41"/>
      <c r="C18" s="46" t="s">
        <v>209</v>
      </c>
      <c r="D18" s="46"/>
      <c r="E18" s="46"/>
      <c r="F18" s="46"/>
      <c r="H18" s="45">
        <v>50</v>
      </c>
      <c r="I18" s="47">
        <v>192710670</v>
      </c>
      <c r="J18" s="42"/>
    </row>
    <row r="19" spans="2:10" x14ac:dyDescent="0.2">
      <c r="B19" s="41"/>
      <c r="C19" s="63" t="s">
        <v>210</v>
      </c>
      <c r="D19" s="63"/>
      <c r="E19" s="63"/>
      <c r="F19" s="63"/>
      <c r="G19" s="63"/>
      <c r="H19" s="64">
        <v>4</v>
      </c>
      <c r="I19" s="65">
        <v>7676477</v>
      </c>
      <c r="J19" s="42"/>
    </row>
    <row r="20" spans="2:10" x14ac:dyDescent="0.2">
      <c r="B20" s="41"/>
      <c r="C20" s="63" t="s">
        <v>211</v>
      </c>
      <c r="D20" s="63"/>
      <c r="E20" s="63"/>
      <c r="F20" s="63"/>
      <c r="G20" s="63"/>
      <c r="H20" s="64">
        <v>9</v>
      </c>
      <c r="I20" s="65">
        <v>75449599</v>
      </c>
      <c r="J20" s="42"/>
    </row>
    <row r="21" spans="2:10" x14ac:dyDescent="0.2">
      <c r="B21" s="41"/>
      <c r="C21" s="63" t="s">
        <v>212</v>
      </c>
      <c r="D21" s="63"/>
      <c r="E21" s="63"/>
      <c r="F21" s="63"/>
      <c r="G21" s="63"/>
      <c r="H21" s="64">
        <v>21</v>
      </c>
      <c r="I21" s="65">
        <v>83896518</v>
      </c>
      <c r="J21" s="42"/>
    </row>
    <row r="22" spans="2:10" x14ac:dyDescent="0.2">
      <c r="B22" s="41"/>
      <c r="C22" s="63" t="s">
        <v>213</v>
      </c>
      <c r="D22" s="63"/>
      <c r="E22" s="63"/>
      <c r="F22" s="63"/>
      <c r="G22" s="63"/>
      <c r="H22" s="64">
        <v>4</v>
      </c>
      <c r="I22" s="65">
        <v>533078</v>
      </c>
      <c r="J22" s="42"/>
    </row>
    <row r="23" spans="2:10" x14ac:dyDescent="0.2">
      <c r="B23" s="41"/>
      <c r="C23" s="66" t="s">
        <v>193</v>
      </c>
      <c r="D23" s="66"/>
      <c r="E23" s="66"/>
      <c r="F23" s="66"/>
      <c r="G23" s="66"/>
      <c r="H23" s="67">
        <v>12</v>
      </c>
      <c r="I23" s="68">
        <v>25154998</v>
      </c>
      <c r="J23" s="42"/>
    </row>
    <row r="24" spans="2:10" x14ac:dyDescent="0.2">
      <c r="B24" s="41"/>
      <c r="C24" s="22" t="s">
        <v>214</v>
      </c>
      <c r="H24" s="50"/>
      <c r="I24" s="51"/>
      <c r="J24" s="42"/>
    </row>
    <row r="25" spans="2:10" x14ac:dyDescent="0.2">
      <c r="B25" s="41"/>
      <c r="C25" s="46" t="s">
        <v>215</v>
      </c>
      <c r="D25" s="46"/>
      <c r="E25" s="46"/>
      <c r="F25" s="46"/>
      <c r="H25" s="52">
        <f>SUM(H19:H24)</f>
        <v>50</v>
      </c>
      <c r="I25" s="53">
        <f>(I19+I20+I21+I22+I23+I24)</f>
        <v>192710670</v>
      </c>
      <c r="J25" s="42"/>
    </row>
    <row r="26" spans="2:10" x14ac:dyDescent="0.2">
      <c r="B26" s="41"/>
      <c r="C26" s="22" t="s">
        <v>216</v>
      </c>
      <c r="H26" s="48"/>
      <c r="I26" s="49"/>
      <c r="J26" s="42"/>
    </row>
    <row r="27" spans="2:10" x14ac:dyDescent="0.2">
      <c r="B27" s="41"/>
      <c r="C27" s="22" t="s">
        <v>217</v>
      </c>
      <c r="H27" s="48"/>
      <c r="I27" s="49"/>
      <c r="J27" s="42"/>
    </row>
    <row r="28" spans="2:10" x14ac:dyDescent="0.2">
      <c r="B28" s="41"/>
      <c r="C28" s="22" t="s">
        <v>218</v>
      </c>
      <c r="H28" s="48"/>
      <c r="I28" s="49"/>
      <c r="J28" s="42"/>
    </row>
    <row r="29" spans="2:10" ht="12.75" customHeight="1" thickBot="1" x14ac:dyDescent="0.25">
      <c r="B29" s="41"/>
      <c r="C29" s="22" t="s">
        <v>219</v>
      </c>
      <c r="H29" s="54"/>
      <c r="I29" s="55"/>
      <c r="J29" s="42"/>
    </row>
    <row r="30" spans="2:10" x14ac:dyDescent="0.2">
      <c r="B30" s="41"/>
      <c r="C30" s="46" t="s">
        <v>220</v>
      </c>
      <c r="D30" s="46"/>
      <c r="E30" s="46"/>
      <c r="F30" s="46"/>
      <c r="H30" s="52">
        <f>SUM(H26:H29)</f>
        <v>0</v>
      </c>
      <c r="I30" s="53">
        <f>(I28+I29+I26)</f>
        <v>0</v>
      </c>
      <c r="J30" s="42"/>
    </row>
    <row r="31" spans="2:10" ht="13.5" thickBot="1" x14ac:dyDescent="0.25">
      <c r="B31" s="41"/>
      <c r="C31" s="46" t="s">
        <v>221</v>
      </c>
      <c r="D31" s="46"/>
      <c r="H31" s="56">
        <f>(H25+H30)</f>
        <v>50</v>
      </c>
      <c r="I31" s="57">
        <f>(I25+I30)</f>
        <v>192710670</v>
      </c>
      <c r="J31" s="42"/>
    </row>
    <row r="32" spans="2:10" ht="13.5" thickTop="1" x14ac:dyDescent="0.2">
      <c r="B32" s="41"/>
      <c r="C32" s="46"/>
      <c r="D32" s="46"/>
      <c r="H32" s="58"/>
      <c r="I32" s="49"/>
      <c r="J32" s="42"/>
    </row>
    <row r="33" spans="2:10" x14ac:dyDescent="0.2">
      <c r="B33" s="41"/>
      <c r="G33" s="58"/>
      <c r="H33" s="58"/>
      <c r="I33" s="58"/>
      <c r="J33" s="42"/>
    </row>
    <row r="34" spans="2:10" x14ac:dyDescent="0.2">
      <c r="B34" s="41"/>
      <c r="G34" s="58"/>
      <c r="H34" s="58"/>
      <c r="I34" s="58"/>
      <c r="J34" s="42"/>
    </row>
    <row r="35" spans="2:10" x14ac:dyDescent="0.2">
      <c r="B35" s="41"/>
      <c r="G35" s="58"/>
      <c r="H35" s="58"/>
      <c r="I35" s="58"/>
      <c r="J35" s="42"/>
    </row>
    <row r="36" spans="2:10" ht="13.5" thickBot="1" x14ac:dyDescent="0.25">
      <c r="B36" s="41"/>
      <c r="C36" s="59"/>
      <c r="D36" s="59"/>
      <c r="G36" s="59" t="s">
        <v>222</v>
      </c>
      <c r="H36" s="59"/>
      <c r="I36" s="58"/>
      <c r="J36" s="42"/>
    </row>
    <row r="37" spans="2:10" x14ac:dyDescent="0.2">
      <c r="B37" s="41"/>
      <c r="C37" s="58" t="s">
        <v>223</v>
      </c>
      <c r="D37" s="58"/>
      <c r="G37" s="58" t="s">
        <v>224</v>
      </c>
      <c r="H37" s="58"/>
      <c r="I37" s="58"/>
      <c r="J37" s="42"/>
    </row>
    <row r="38" spans="2:10" x14ac:dyDescent="0.2">
      <c r="B38" s="41"/>
      <c r="G38" s="58"/>
      <c r="H38" s="58"/>
      <c r="I38" s="58"/>
      <c r="J38" s="42"/>
    </row>
    <row r="39" spans="2:10" x14ac:dyDescent="0.2">
      <c r="B39" s="41"/>
      <c r="G39" s="58"/>
      <c r="H39" s="58"/>
      <c r="I39" s="58"/>
      <c r="J39" s="42"/>
    </row>
    <row r="40" spans="2:10" ht="18.75" customHeight="1" thickBot="1" x14ac:dyDescent="0.25">
      <c r="B40" s="60"/>
      <c r="C40" s="61"/>
      <c r="D40" s="61"/>
      <c r="E40" s="61"/>
      <c r="F40" s="61"/>
      <c r="G40" s="59"/>
      <c r="H40" s="59"/>
      <c r="I40" s="59"/>
      <c r="J40" s="62"/>
    </row>
  </sheetData>
  <pageMargins left="0.7" right="0.7" top="0.75" bottom="0.75" header="0.3" footer="0.3"/>
  <pageSetup orientation="portrait" r:id="rId1"/>
  <headerFooter alignWithMargins="0"/>
  <ignoredErrors>
    <ignoredError sqref="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Diego Fernando Fernandez Valencia</cp:lastModifiedBy>
  <dcterms:created xsi:type="dcterms:W3CDTF">2021-11-09T13:52:50Z</dcterms:created>
  <dcterms:modified xsi:type="dcterms:W3CDTF">2022-02-08T15:54:21Z</dcterms:modified>
</cp:coreProperties>
</file>