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E4649DE5-30F6-4264-B1FE-B4A7930670F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DATO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0">DATOS!$A$1:$I$75</definedName>
  </definedNames>
  <calcPr calcId="191029"/>
  <pivotCaches>
    <pivotCache cacheId="1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X1" i="2"/>
  <c r="Y1" i="2"/>
  <c r="V1" i="2"/>
  <c r="S1" i="2"/>
  <c r="O1" i="2"/>
  <c r="H31" i="4" l="1"/>
  <c r="I31" i="4"/>
  <c r="O16" i="2"/>
  <c r="L1" i="2" l="1"/>
  <c r="K1" i="2"/>
  <c r="H30" i="1"/>
  <c r="H29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9" i="1"/>
</calcChain>
</file>

<file path=xl/sharedStrings.xml><?xml version="1.0" encoding="utf-8"?>
<sst xmlns="http://schemas.openxmlformats.org/spreadsheetml/2006/main" count="338" uniqueCount="201">
  <si>
    <t>Elaboró</t>
  </si>
  <si>
    <t>Señores:</t>
  </si>
  <si>
    <t>Dirección:</t>
  </si>
  <si>
    <t>Ciudad:</t>
  </si>
  <si>
    <t>Telefonos:</t>
  </si>
  <si>
    <t>Nit:</t>
  </si>
  <si>
    <t>Moneda:</t>
  </si>
  <si>
    <t>DISTRIBUIDORA DE PRODUCTOS Y MEDICAMENTOS ANESTESI</t>
  </si>
  <si>
    <t>ESTADO DE CUENTA DE CARTERA A :</t>
  </si>
  <si>
    <t>DIC/21/2021</t>
  </si>
  <si>
    <t>CAJA COMPEN. FAM. DEL VALLE DE</t>
  </si>
  <si>
    <t>890303093-5</t>
  </si>
  <si>
    <t>CRA 8 No. 6 - 22</t>
  </si>
  <si>
    <t>CALI-VALLE DEL CAUCA</t>
  </si>
  <si>
    <t>Pesos M/CTE</t>
  </si>
  <si>
    <t>F004-00000000497</t>
  </si>
  <si>
    <t>F004-00000000972</t>
  </si>
  <si>
    <t>F004-00000002821</t>
  </si>
  <si>
    <t>F004-00000002823</t>
  </si>
  <si>
    <t>F004-00000003077</t>
  </si>
  <si>
    <t>F004-00000003078</t>
  </si>
  <si>
    <t>F004-00000003851</t>
  </si>
  <si>
    <t>F004-00000004606</t>
  </si>
  <si>
    <t>F004-00000004607</t>
  </si>
  <si>
    <t>F004-00000004608</t>
  </si>
  <si>
    <t>F004-00000004609</t>
  </si>
  <si>
    <t>F004-00000004610</t>
  </si>
  <si>
    <t>F004-00000004611</t>
  </si>
  <si>
    <t>F004-00000004706</t>
  </si>
  <si>
    <t>F004-00000004707</t>
  </si>
  <si>
    <t>F004-00000004727</t>
  </si>
  <si>
    <t>F004-00000004728</t>
  </si>
  <si>
    <t>F004-00000004974</t>
  </si>
  <si>
    <t>F004-00000004975</t>
  </si>
  <si>
    <t>2020/02/04</t>
  </si>
  <si>
    <t>2020/04/01</t>
  </si>
  <si>
    <t>2021/02/04</t>
  </si>
  <si>
    <t>2021/03/15</t>
  </si>
  <si>
    <t>2021/07/01</t>
  </si>
  <si>
    <t>2021/10/15</t>
  </si>
  <si>
    <t>2021/11/02</t>
  </si>
  <si>
    <t>2021/11/03</t>
  </si>
  <si>
    <t>2021/12/06</t>
  </si>
  <si>
    <t>2020/04/04</t>
  </si>
  <si>
    <t>2020/06/01</t>
  </si>
  <si>
    <t>2021/04/04</t>
  </si>
  <si>
    <t>2021/05/15</t>
  </si>
  <si>
    <t>2021/09/01</t>
  </si>
  <si>
    <t>2021/12/15</t>
  </si>
  <si>
    <t>2022/01/02</t>
  </si>
  <si>
    <t>2022/01/03</t>
  </si>
  <si>
    <t>2022/02/06</t>
  </si>
  <si>
    <t/>
  </si>
  <si>
    <t>Radicada 05/05/2021 # 23578867 (Devuelta 25 de mayo) Se debe reprocesar en la WEB Service por el # de entrega revisada con Elizabeth Fernandez</t>
  </si>
  <si>
    <t>Radicada 10/05/2021 # 37234430 (Devuelta 28 de Mayo) // Radicada  nuevamente el  01/09/2021  bajo # 6306462(por conciliacion con Elizabeth Fernandez solo reenviar para proceso interno de comfenalco)</t>
  </si>
  <si>
    <t>Radicada 21 de Dic # 12270891</t>
  </si>
  <si>
    <t>Radicada 20 de Nov # 97088309</t>
  </si>
  <si>
    <t>Radicada 20 de Nov # 73617395</t>
  </si>
  <si>
    <t>Radicada 16 de oct # 74748224</t>
  </si>
  <si>
    <t>Radicada 19 de octubre # 80016619</t>
  </si>
  <si>
    <t>Radicada 07 de Julio # 37865381</t>
  </si>
  <si>
    <t xml:space="preserve">Diferencia de Retefuente pendiente reintegro por Cofenalco valle </t>
  </si>
  <si>
    <t xml:space="preserve">Observaciones </t>
  </si>
  <si>
    <t xml:space="preserve">Factura </t>
  </si>
  <si>
    <t>Fecha Origen</t>
  </si>
  <si>
    <t>Fecha Vencimiento</t>
  </si>
  <si>
    <t xml:space="preserve">Dias Cartera </t>
  </si>
  <si>
    <t>Valor Cartera En Mora</t>
  </si>
  <si>
    <t xml:space="preserve">Total Cartera </t>
  </si>
  <si>
    <t>CARTERA TOTAL ==&gt;</t>
  </si>
  <si>
    <t>CARTERA PROXIMA A VENCER</t>
  </si>
  <si>
    <t>CARTERA VENCIDA A MAS DE 60 DIAS ..</t>
  </si>
  <si>
    <t>ENTIDAD</t>
  </si>
  <si>
    <t>PrefijoFactura</t>
  </si>
  <si>
    <t>RETENCION</t>
  </si>
  <si>
    <t>AUTORIZACION</t>
  </si>
  <si>
    <t>SERANEST PHARMA</t>
  </si>
  <si>
    <t>FE</t>
  </si>
  <si>
    <t>A)Factura no radicada en ERP</t>
  </si>
  <si>
    <t>no_cruza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</si>
  <si>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</si>
  <si>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</si>
  <si>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</si>
  <si>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</si>
  <si>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SE SOSTIENE LA DEVOLUCION POR QUENO ESTA REPORTADA EN LA WEB SERVICEANGELA CAMPAZ</t>
  </si>
  <si>
    <t>SI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</si>
  <si>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</si>
  <si>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</si>
  <si>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</si>
  <si>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</si>
  <si>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</si>
  <si>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</si>
  <si>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</si>
  <si>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</si>
  <si>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</si>
  <si>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</si>
  <si>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</si>
  <si>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</si>
  <si>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</si>
  <si>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</si>
  <si>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</si>
  <si>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</si>
  <si>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</si>
  <si>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</si>
  <si>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</si>
  <si>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</si>
  <si>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</si>
  <si>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</si>
  <si>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</si>
  <si>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</si>
  <si>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</si>
  <si>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</si>
  <si>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</si>
  <si>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</si>
  <si>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</si>
  <si>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</si>
  <si>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F CORTE</t>
  </si>
  <si>
    <t>FACTURA</t>
  </si>
  <si>
    <t>LLAVE</t>
  </si>
  <si>
    <t>FE_4975</t>
  </si>
  <si>
    <t>830123305_FE_4975</t>
  </si>
  <si>
    <t>FE_4606</t>
  </si>
  <si>
    <t>830123305_FE_4606</t>
  </si>
  <si>
    <t>FE_4607</t>
  </si>
  <si>
    <t>830123305_FE_4607</t>
  </si>
  <si>
    <t>FE_4608</t>
  </si>
  <si>
    <t>830123305_FE_4608</t>
  </si>
  <si>
    <t>FE_4609</t>
  </si>
  <si>
    <t>830123305_FE_4609</t>
  </si>
  <si>
    <t>FE_4610</t>
  </si>
  <si>
    <t>830123305_FE_4610</t>
  </si>
  <si>
    <t>FE_4611</t>
  </si>
  <si>
    <t>830123305_FE_4611</t>
  </si>
  <si>
    <t>FE_4706</t>
  </si>
  <si>
    <t>830123305_FE_4706</t>
  </si>
  <si>
    <t>FE_4707</t>
  </si>
  <si>
    <t>830123305_FE_4707</t>
  </si>
  <si>
    <t>FE_4727</t>
  </si>
  <si>
    <t>830123305_FE_4727</t>
  </si>
  <si>
    <t>FE_4728</t>
  </si>
  <si>
    <t>830123305_FE_4728</t>
  </si>
  <si>
    <t>FE_4974</t>
  </si>
  <si>
    <t>830123305_FE_4974</t>
  </si>
  <si>
    <t>FE_972</t>
  </si>
  <si>
    <t>830123305_FE_972</t>
  </si>
  <si>
    <t>FE_2821</t>
  </si>
  <si>
    <t>830123305_FE_2821</t>
  </si>
  <si>
    <t>FE_2823</t>
  </si>
  <si>
    <t>830123305_FE_2823</t>
  </si>
  <si>
    <t>FE_3077</t>
  </si>
  <si>
    <t>830123305_FE_3077</t>
  </si>
  <si>
    <t>FE_3078</t>
  </si>
  <si>
    <t>830123305_FE_3078</t>
  </si>
  <si>
    <t>FE_3851</t>
  </si>
  <si>
    <t>830123305_FE_3851</t>
  </si>
  <si>
    <t>FE_497</t>
  </si>
  <si>
    <t>830123305_FE_497</t>
  </si>
  <si>
    <t>TOTAL</t>
  </si>
  <si>
    <t>ESTADO EPS ENERO 04 DE 2022</t>
  </si>
  <si>
    <t>POR PAGAR SAP</t>
  </si>
  <si>
    <t>DOCUMENTO CONTABLE</t>
  </si>
  <si>
    <t>FUERA DE CIERRE</t>
  </si>
  <si>
    <t>FACTURA CANCELADA</t>
  </si>
  <si>
    <t>FACTURA NO RADICADA</t>
  </si>
  <si>
    <t>FACTURA DEVUELTA</t>
  </si>
  <si>
    <t>FACTURA PENDIENTE DE PROGRAMACIÓN DE PAGO</t>
  </si>
  <si>
    <t>FACTURA CORRIENTE</t>
  </si>
  <si>
    <t>Etiquetas de fila</t>
  </si>
  <si>
    <t>Total general</t>
  </si>
  <si>
    <t>Cuenta de FACTURA</t>
  </si>
  <si>
    <t>Suma de POR PAGAR SAP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</si>
  <si>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</si>
  <si>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</si>
  <si>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</si>
  <si>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</si>
  <si>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</si>
  <si>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</si>
  <si>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Señores :SERANEST PHARMA</t>
  </si>
  <si>
    <t>NIT: 830123305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</si>
  <si>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</si>
  <si>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</si>
  <si>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</si>
  <si>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</si>
  <si>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</si>
  <si>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</si>
  <si>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</si>
  <si>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</si>
  <si>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</si>
  <si>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</si>
  <si>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</si>
  <si>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</si>
  <si>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</si>
  <si>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</si>
  <si>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</si>
  <si>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</si>
  <si>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</si>
  <si>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</si>
  <si>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</si>
  <si>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04 DE 2022</t>
  </si>
  <si>
    <t>A continuacion me permito remitir   nuestra respuesta al estado de cartera presentado en la fecha: 21/12/2021</t>
  </si>
  <si>
    <t>Con Corte al dia :21/12/2021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</si>
</sst>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yyyy/mm/dd"/>
    <numFmt numFmtId="165" formatCode="#,##0.00;[Red]#,##0.00"/>
    <numFmt numFmtId="166" formatCode="#"/>
    <numFmt numFmtId="167" formatCode="_-[$$-240A]\ * #,##0.00_-;\-[$$-240A]\ * #,##0.00_-;_-[$$-240A]\ * &quot;-&quot;??_-;_-@_-"/>
    <numFmt numFmtId="169" formatCode="_-* #,##0_-;\-* #,##0_-;_-* &quot;-&quot;??_-;_-@_-"/>
    <numFmt numFmtId="171" formatCode="_-&quot;$&quot;\ * #,##0_-;\-&quot;$&quot;\ * #,##0_-;_-&quot;$&quot;\ * &quot;-&quot;_-;_-@_-"/>
    <numFmt numFmtId="172" formatCode="&quot;$&quot;\ #,##0;[Red]&quot;$&quot;\ #,##0"/>
  </numFmts>
  <fonts count="14">
    <font>
      <sz val="10"/>
      <name val="Arial"/>
    </font>
    <font>
      <sz val="9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rgb="FFFF0000"/>
      <name val="Verdana   "/>
    </font>
    <font>
      <sz val="10"/>
      <color theme="7" tint="0.39997558519241921"/>
      <name val="Verdana   "/>
    </font>
    <font>
      <sz val="10"/>
      <color rgb="FFFF0000"/>
      <name val="Verdana"/>
      <family val="2"/>
    </font>
    <font>
      <b/>
      <u/>
      <sz val="10"/>
      <color rgb="FFFF0000"/>
      <name val="Verdana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gray125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1" fillId="0" borderId="0"/>
    <xf numFmtId="43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49" fontId="1" fillId="0" borderId="0" xfId="0" applyNumberFormat="1" applyFont="1"/>
    <xf numFmtId="49" fontId="1" fillId="0" borderId="3" xfId="0" applyNumberFormat="1" applyFont="1" applyBorder="1"/>
    <xf numFmtId="1" fontId="1" fillId="0" borderId="4" xfId="0" applyNumberFormat="1" applyFont="1" applyBorder="1"/>
    <xf numFmtId="0" fontId="1" fillId="0" borderId="0" xfId="0" applyFont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center"/>
    </xf>
    <xf numFmtId="0" fontId="1" fillId="3" borderId="0" xfId="0" applyFont="1" applyFill="1"/>
    <xf numFmtId="164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center"/>
    </xf>
    <xf numFmtId="49" fontId="2" fillId="0" borderId="6" xfId="0" applyNumberFormat="1" applyFont="1" applyBorder="1"/>
    <xf numFmtId="0" fontId="2" fillId="0" borderId="2" xfId="0" applyFont="1" applyBorder="1"/>
    <xf numFmtId="164" fontId="3" fillId="0" borderId="0" xfId="0" applyNumberFormat="1" applyFont="1" applyBorder="1"/>
    <xf numFmtId="164" fontId="3" fillId="0" borderId="7" xfId="0" applyNumberFormat="1" applyFont="1" applyBorder="1"/>
    <xf numFmtId="165" fontId="3" fillId="0" borderId="9" xfId="0" applyNumberFormat="1" applyFont="1" applyFill="1" applyBorder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3" fontId="3" fillId="0" borderId="7" xfId="0" applyNumberFormat="1" applyFont="1" applyBorder="1"/>
    <xf numFmtId="3" fontId="3" fillId="0" borderId="9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0" fontId="3" fillId="0" borderId="12" xfId="0" applyFont="1" applyBorder="1"/>
    <xf numFmtId="0" fontId="3" fillId="0" borderId="13" xfId="0" applyFont="1" applyBorder="1"/>
    <xf numFmtId="49" fontId="3" fillId="0" borderId="0" xfId="0" applyNumberFormat="1" applyFont="1"/>
    <xf numFmtId="166" fontId="1" fillId="0" borderId="0" xfId="0" applyNumberFormat="1" applyFont="1" applyBorder="1" applyAlignment="1">
      <alignment horizontal="left"/>
    </xf>
    <xf numFmtId="164" fontId="3" fillId="0" borderId="0" xfId="0" quotePrefix="1" applyNumberFormat="1" applyFont="1" applyBorder="1"/>
    <xf numFmtId="164" fontId="3" fillId="0" borderId="7" xfId="0" quotePrefix="1" applyNumberFormat="1" applyFont="1" applyBorder="1"/>
    <xf numFmtId="167" fontId="0" fillId="0" borderId="14" xfId="0" applyNumberFormat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14" fontId="4" fillId="0" borderId="0" xfId="0" applyNumberFormat="1" applyFont="1" applyFill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3" fontId="8" fillId="0" borderId="7" xfId="0" applyNumberFormat="1" applyFont="1" applyBorder="1"/>
    <xf numFmtId="167" fontId="7" fillId="0" borderId="9" xfId="0" applyNumberFormat="1" applyFont="1" applyFill="1" applyBorder="1"/>
    <xf numFmtId="167" fontId="5" fillId="0" borderId="14" xfId="0" applyNumberFormat="1" applyFont="1" applyBorder="1" applyAlignment="1">
      <alignment horizontal="left"/>
    </xf>
    <xf numFmtId="167" fontId="6" fillId="0" borderId="14" xfId="0" applyNumberFormat="1" applyFont="1" applyBorder="1" applyAlignment="1">
      <alignment horizontal="left"/>
    </xf>
    <xf numFmtId="167" fontId="7" fillId="0" borderId="14" xfId="0" applyNumberFormat="1" applyFont="1" applyBorder="1" applyAlignment="1">
      <alignment horizontal="left"/>
    </xf>
    <xf numFmtId="165" fontId="0" fillId="0" borderId="14" xfId="0" applyNumberFormat="1" applyBorder="1" applyAlignment="1">
      <alignment horizontal="left"/>
    </xf>
    <xf numFmtId="0" fontId="3" fillId="0" borderId="14" xfId="0" applyFont="1" applyBorder="1" applyAlignment="1">
      <alignment horizontal="left"/>
    </xf>
    <xf numFmtId="167" fontId="1" fillId="4" borderId="8" xfId="0" applyNumberFormat="1" applyFont="1" applyFill="1" applyBorder="1" applyAlignment="1">
      <alignment horizontal="right"/>
    </xf>
    <xf numFmtId="167" fontId="1" fillId="4" borderId="0" xfId="0" applyNumberFormat="1" applyFont="1" applyFill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7" fontId="1" fillId="4" borderId="5" xfId="0" applyNumberFormat="1" applyFont="1" applyFill="1" applyBorder="1" applyAlignment="1">
      <alignment horizontal="right"/>
    </xf>
    <xf numFmtId="40" fontId="1" fillId="4" borderId="8" xfId="0" applyNumberFormat="1" applyFont="1" applyFill="1" applyBorder="1" applyAlignment="1">
      <alignment horizontal="right"/>
    </xf>
    <xf numFmtId="40" fontId="1" fillId="4" borderId="5" xfId="0" applyNumberFormat="1" applyFont="1" applyFill="1" applyBorder="1" applyAlignment="1">
      <alignment horizontal="right"/>
    </xf>
    <xf numFmtId="49" fontId="1" fillId="0" borderId="3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49" fontId="1" fillId="0" borderId="6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top"/>
    </xf>
    <xf numFmtId="0" fontId="0" fillId="0" borderId="14" xfId="0" applyBorder="1"/>
    <xf numFmtId="14" fontId="0" fillId="0" borderId="14" xfId="0" applyNumberFormat="1" applyBorder="1"/>
    <xf numFmtId="0" fontId="0" fillId="5" borderId="14" xfId="0" applyFill="1" applyBorder="1" applyAlignment="1">
      <alignment horizontal="center" vertical="center" wrapText="1"/>
    </xf>
    <xf numFmtId="43" fontId="0" fillId="0" borderId="14" xfId="1" applyFont="1" applyBorder="1"/>
    <xf numFmtId="169" fontId="0" fillId="0" borderId="14" xfId="1" applyNumberFormat="1" applyFont="1" applyBorder="1"/>
    <xf numFmtId="1" fontId="0" fillId="0" borderId="14" xfId="0" applyNumberFormat="1" applyBorder="1"/>
    <xf numFmtId="0" fontId="10" fillId="0" borderId="0" xfId="0" applyFont="1"/>
    <xf numFmtId="169" fontId="10" fillId="0" borderId="0" xfId="1" applyNumberFormat="1" applyFont="1"/>
    <xf numFmtId="0" fontId="0" fillId="6" borderId="14" xfId="0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0" borderId="14" xfId="0" applyFont="1" applyBorder="1"/>
    <xf numFmtId="169" fontId="11" fillId="0" borderId="14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0" fillId="0" borderId="0" xfId="0" applyNumberFormat="1"/>
    <xf numFmtId="0" fontId="12" fillId="0" borderId="0" xfId="2" applyFont="1"/>
    <xf numFmtId="0" fontId="12" fillId="0" borderId="3" xfId="2" applyFont="1" applyBorder="1" applyAlignment="1">
      <alignment horizontal="centerContinuous"/>
    </xf>
    <xf numFmtId="0" fontId="12" fillId="0" borderId="12" xfId="2" applyFont="1" applyBorder="1" applyAlignment="1">
      <alignment horizontal="centerContinuous"/>
    </xf>
    <xf numFmtId="0" fontId="13" fillId="0" borderId="3" xfId="2" applyFont="1" applyBorder="1" applyAlignment="1">
      <alignment horizontal="centerContinuous" vertical="center"/>
    </xf>
    <xf numFmtId="0" fontId="13" fillId="0" borderId="1" xfId="2" applyFont="1" applyBorder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2" fillId="0" borderId="8" xfId="2" applyFont="1" applyBorder="1" applyAlignment="1">
      <alignment horizontal="centerContinuous"/>
    </xf>
    <xf numFmtId="0" fontId="12" fillId="0" borderId="5" xfId="2" applyFont="1" applyBorder="1" applyAlignment="1">
      <alignment horizontal="centerContinuous"/>
    </xf>
    <xf numFmtId="0" fontId="13" fillId="0" borderId="6" xfId="2" applyFont="1" applyBorder="1" applyAlignment="1">
      <alignment horizontal="centerContinuous" vertical="center"/>
    </xf>
    <xf numFmtId="0" fontId="13" fillId="0" borderId="2" xfId="2" applyFont="1" applyBorder="1" applyAlignment="1">
      <alignment horizontal="centerContinuous" vertical="center"/>
    </xf>
    <xf numFmtId="0" fontId="13" fillId="0" borderId="13" xfId="2" applyFont="1" applyBorder="1" applyAlignment="1">
      <alignment horizontal="centerContinuous" vertical="center"/>
    </xf>
    <xf numFmtId="0" fontId="13" fillId="0" borderId="16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5" xfId="2" applyFont="1" applyBorder="1" applyAlignment="1">
      <alignment horizontal="centerContinuous" vertical="center"/>
    </xf>
    <xf numFmtId="0" fontId="13" fillId="0" borderId="17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/>
    </xf>
    <xf numFmtId="0" fontId="12" fillId="0" borderId="13" xfId="2" applyFont="1" applyBorder="1" applyAlignment="1">
      <alignment horizontal="centerContinuous"/>
    </xf>
    <xf numFmtId="0" fontId="12" fillId="0" borderId="8" xfId="2" applyFont="1" applyBorder="1"/>
    <xf numFmtId="0" fontId="12" fillId="0" borderId="5" xfId="2" applyFont="1" applyBorder="1"/>
    <xf numFmtId="14" fontId="12" fillId="0" borderId="0" xfId="2" applyNumberFormat="1" applyFont="1"/>
    <xf numFmtId="14" fontId="12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0" fontId="13" fillId="0" borderId="0" xfId="2" applyFont="1"/>
    <xf numFmtId="171" fontId="13" fillId="0" borderId="0" xfId="2" applyNumberFormat="1" applyFont="1" applyAlignment="1">
      <alignment horizontal="right"/>
    </xf>
    <xf numFmtId="1" fontId="12" fillId="0" borderId="0" xfId="2" applyNumberFormat="1" applyFont="1" applyAlignment="1">
      <alignment horizontal="center"/>
    </xf>
    <xf numFmtId="172" fontId="12" fillId="0" borderId="0" xfId="2" applyNumberFormat="1" applyFont="1" applyAlignment="1">
      <alignment horizontal="right"/>
    </xf>
    <xf numFmtId="1" fontId="12" fillId="0" borderId="18" xfId="2" applyNumberFormat="1" applyFont="1" applyBorder="1" applyAlignment="1">
      <alignment horizontal="center"/>
    </xf>
    <xf numFmtId="172" fontId="12" fillId="0" borderId="18" xfId="2" applyNumberFormat="1" applyFont="1" applyBorder="1" applyAlignment="1">
      <alignment horizontal="right"/>
    </xf>
    <xf numFmtId="0" fontId="12" fillId="0" borderId="0" xfId="2" applyFont="1" applyAlignment="1">
      <alignment horizontal="center"/>
    </xf>
    <xf numFmtId="172" fontId="13" fillId="0" borderId="0" xfId="2" applyNumberFormat="1" applyFont="1" applyAlignment="1">
      <alignment horizontal="right"/>
    </xf>
    <xf numFmtId="1" fontId="12" fillId="0" borderId="2" xfId="2" applyNumberFormat="1" applyFont="1" applyBorder="1" applyAlignment="1">
      <alignment horizontal="center"/>
    </xf>
    <xf numFmtId="169" fontId="12" fillId="0" borderId="2" xfId="3" applyNumberFormat="1" applyFont="1" applyBorder="1" applyAlignment="1">
      <alignment horizontal="right"/>
    </xf>
    <xf numFmtId="0" fontId="12" fillId="0" borderId="19" xfId="2" applyFont="1" applyBorder="1" applyAlignment="1">
      <alignment horizontal="center"/>
    </xf>
    <xf numFmtId="172" fontId="12" fillId="0" borderId="19" xfId="2" applyNumberFormat="1" applyFont="1" applyBorder="1" applyAlignment="1">
      <alignment horizontal="right"/>
    </xf>
    <xf numFmtId="172" fontId="12" fillId="0" borderId="0" xfId="2" applyNumberFormat="1" applyFont="1"/>
    <xf numFmtId="172" fontId="12" fillId="0" borderId="2" xfId="2" applyNumberFormat="1" applyFont="1" applyBorder="1"/>
    <xf numFmtId="0" fontId="12" fillId="0" borderId="6" xfId="2" applyFont="1" applyBorder="1"/>
    <xf numFmtId="0" fontId="12" fillId="0" borderId="2" xfId="2" applyFont="1" applyBorder="1"/>
    <xf numFmtId="0" fontId="12" fillId="0" borderId="13" xfId="2" applyFont="1" applyBorder="1"/>
  </cellXfs>
  <cellStyles count="4">
    <cellStyle name="Millares" xfId="1" builtinId="3"/>
    <cellStyle name="Millares 2" xfId="3" xr:uid="{942FF850-F82B-4A5D-A804-9812FBBA6305}"/>
    <cellStyle name="Normal" xfId="0" builtinId="0"/>
    <cellStyle name="Normal 2" xfId="2" xr:uid="{EA120948-245B-4326-8E43-E0A6A640D3E1}"/>
  </cellStyles>
  <dxfs count="5"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142875</xdr:rowOff>
    </xdr:from>
    <xdr:to>
      <xdr:col>9</xdr:col>
      <xdr:colOff>0</xdr:colOff>
      <xdr:row>6</xdr:row>
      <xdr:rowOff>180975</xdr:rowOff>
    </xdr:to>
    <xdr:sp macro="" textlink="">
      <xdr:nvSpPr>
        <xdr:cNvPr id="1048" name="AutoShape 8">
          <a:extLst>
            <a:ext uri="{FF2B5EF4-FFF2-40B4-BE49-F238E27FC236}">
              <a16:creationId xmlns:a16="http://schemas.microsoft.com/office/drawing/2014/main" id="{1E1DD1FF-837A-4F31-92B1-F761726A2D82}"/>
            </a:ext>
          </a:extLst>
        </xdr:cNvPr>
        <xdr:cNvSpPr>
          <a:spLocks noChangeArrowheads="1"/>
        </xdr:cNvSpPr>
      </xdr:nvSpPr>
      <xdr:spPr bwMode="auto">
        <a:xfrm>
          <a:off x="2009775" y="666750"/>
          <a:ext cx="6353175" cy="523875"/>
        </a:xfrm>
        <a:prstGeom prst="roundRect">
          <a:avLst>
            <a:gd name="adj" fmla="val 16667"/>
          </a:avLst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19050</xdr:colOff>
      <xdr:row>6</xdr:row>
      <xdr:rowOff>209550</xdr:rowOff>
    </xdr:from>
    <xdr:to>
      <xdr:col>8</xdr:col>
      <xdr:colOff>866775</xdr:colOff>
      <xdr:row>8</xdr:row>
      <xdr:rowOff>28575</xdr:rowOff>
    </xdr:to>
    <xdr:sp macro="" textlink="">
      <xdr:nvSpPr>
        <xdr:cNvPr id="1049" name="AutoShape 9">
          <a:extLst>
            <a:ext uri="{FF2B5EF4-FFF2-40B4-BE49-F238E27FC236}">
              <a16:creationId xmlns:a16="http://schemas.microsoft.com/office/drawing/2014/main" id="{931AB2E1-3C7C-4060-AD01-8D6028CB380F}"/>
            </a:ext>
          </a:extLst>
        </xdr:cNvPr>
        <xdr:cNvSpPr>
          <a:spLocks noChangeArrowheads="1"/>
        </xdr:cNvSpPr>
      </xdr:nvSpPr>
      <xdr:spPr bwMode="auto">
        <a:xfrm>
          <a:off x="142875" y="1209675"/>
          <a:ext cx="8220075" cy="19050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1</xdr:col>
      <xdr:colOff>66675</xdr:colOff>
      <xdr:row>1</xdr:row>
      <xdr:rowOff>76200</xdr:rowOff>
    </xdr:from>
    <xdr:to>
      <xdr:col>1</xdr:col>
      <xdr:colOff>1228725</xdr:colOff>
      <xdr:row>6</xdr:row>
      <xdr:rowOff>38100</xdr:rowOff>
    </xdr:to>
    <xdr:pic>
      <xdr:nvPicPr>
        <xdr:cNvPr id="1050" name="Imagen 2">
          <a:extLst>
            <a:ext uri="{FF2B5EF4-FFF2-40B4-BE49-F238E27FC236}">
              <a16:creationId xmlns:a16="http://schemas.microsoft.com/office/drawing/2014/main" id="{CFD8F7F8-8DC1-4067-B6DB-B8E688F71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38125"/>
          <a:ext cx="11620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6</xdr:row>
      <xdr:rowOff>209550</xdr:rowOff>
    </xdr:from>
    <xdr:to>
      <xdr:col>8</xdr:col>
      <xdr:colOff>866775</xdr:colOff>
      <xdr:row>8</xdr:row>
      <xdr:rowOff>28575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61F341F1-36BA-4C23-B0A9-00F2178B7090}"/>
            </a:ext>
          </a:extLst>
        </xdr:cNvPr>
        <xdr:cNvSpPr>
          <a:spLocks noChangeArrowheads="1"/>
        </xdr:cNvSpPr>
      </xdr:nvSpPr>
      <xdr:spPr bwMode="auto">
        <a:xfrm>
          <a:off x="142875" y="1209675"/>
          <a:ext cx="7705725" cy="32385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19050</xdr:colOff>
      <xdr:row>7</xdr:row>
      <xdr:rowOff>9525</xdr:rowOff>
    </xdr:from>
    <xdr:to>
      <xdr:col>9</xdr:col>
      <xdr:colOff>0</xdr:colOff>
      <xdr:row>8</xdr:row>
      <xdr:rowOff>0</xdr:rowOff>
    </xdr:to>
    <xdr:sp macro="" textlink="">
      <xdr:nvSpPr>
        <xdr:cNvPr id="6" name="AutoShape 9">
          <a:extLst>
            <a:ext uri="{FF2B5EF4-FFF2-40B4-BE49-F238E27FC236}">
              <a16:creationId xmlns:a16="http://schemas.microsoft.com/office/drawing/2014/main" id="{FE315BAB-A598-487C-96DB-E2960BC2477D}"/>
            </a:ext>
          </a:extLst>
        </xdr:cNvPr>
        <xdr:cNvSpPr>
          <a:spLocks noChangeArrowheads="1"/>
        </xdr:cNvSpPr>
      </xdr:nvSpPr>
      <xdr:spPr bwMode="auto">
        <a:xfrm>
          <a:off x="142875" y="1219200"/>
          <a:ext cx="7705725" cy="28575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8</xdr:col>
      <xdr:colOff>819150</xdr:colOff>
      <xdr:row>8</xdr:row>
      <xdr:rowOff>0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44E07ABC-6E0F-4D45-919B-E8CE601D1EC7}"/>
            </a:ext>
          </a:extLst>
        </xdr:cNvPr>
        <xdr:cNvSpPr>
          <a:spLocks noChangeArrowheads="1"/>
        </xdr:cNvSpPr>
      </xdr:nvSpPr>
      <xdr:spPr bwMode="auto">
        <a:xfrm>
          <a:off x="133350" y="1209675"/>
          <a:ext cx="7705725" cy="295275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E22C474-4016-445F-B9D3-AAB49B456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65.619597106481" createdVersion="7" refreshedVersion="7" minRefreshableVersion="3" recordCount="19" xr:uid="{6A4DFFE0-54D7-400D-8FE7-8D92D830DA4C}">
  <cacheSource type="worksheet">
    <worksheetSource ref="A2:AO21" sheet="ESTADO DE CADA FACTURA"/>
  </cacheSource>
  <cacheFields count="41">
    <cacheField name="NIT IPS" numFmtId="0">
      <sharedItems containsSemiMixedTypes="0" containsString="0" containsNumber="1" containsInteger="1" minValue="830123305" maxValue="830123305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497" maxValue="497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97" maxValue="4974"/>
    </cacheField>
    <cacheField name="DOC CONTABLE" numFmtId="0">
      <sharedItems containsString="0" containsBlank="1" containsNumber="1" containsInteger="1" minValue="1221738491" maxValue="1221738494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2-04T00:00:00" maxDate="2021-12-07T00:00:00"/>
    </cacheField>
    <cacheField name="VALOR FACT IPS" numFmtId="169">
      <sharedItems containsSemiMixedTypes="0" containsString="0" containsNumber="1" containsInteger="1" minValue="66830" maxValue="17180000"/>
    </cacheField>
    <cacheField name="SALDO FACT IPS" numFmtId="169">
      <sharedItems containsSemiMixedTypes="0" containsString="0" containsNumber="1" containsInteger="1" minValue="66830" maxValue="17180000"/>
    </cacheField>
    <cacheField name="OBSERVACION SASS" numFmtId="0">
      <sharedItems/>
    </cacheField>
    <cacheField name="ESTADO EPS ENERO 04 DE 2022" numFmtId="0">
      <sharedItems count="5">
        <s v="FACTURA NO RADICADA"/>
        <s v="FACTURA CORRIENTE"/>
        <s v="FACTURA CANCELADA"/>
        <s v="FACTURA PENDIENTE DE PROGRAMACIÓN DE PAGO"/>
        <s v="FACTURA DEVUELTA"/>
      </sharedItems>
    </cacheField>
    <cacheField name="POR PAGAR SAP" numFmtId="0">
      <sharedItems containsString="0" containsBlank="1" containsNumber="1" containsInteger="1" minValue="66830" maxValue="66830"/>
    </cacheField>
    <cacheField name="DOCUMENTO CONTABLE" numFmtId="0">
      <sharedItems containsString="0" containsBlank="1" containsNumber="1" containsInteger="1" minValue="1221799627" maxValue="1221799627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2361489" maxValue="17180000"/>
    </cacheField>
    <cacheField name="VALOR GLOSA DV" numFmtId="169">
      <sharedItems containsString="0" containsBlank="1" containsNumber="1" containsInteger="1" minValue="0" maxValue="9769116"/>
    </cacheField>
    <cacheField name="OBSERVACION GLOSA DV" numFmtId="0">
      <sharedItems containsBlank="1"/>
    </cacheField>
    <cacheField name="VALOR CRUZADO SASS" numFmtId="169">
      <sharedItems containsString="0" containsBlank="1" containsNumber="1" containsInteger="1" minValue="0" maxValue="17180000"/>
    </cacheField>
    <cacheField name="SALDO SASS" numFmtId="169">
      <sharedItems containsString="0" containsBlank="1" containsNumber="1" containsInteger="1" minValue="0" maxValue="9769116"/>
    </cacheField>
    <cacheField name="RETENCION" numFmtId="169">
      <sharedItems containsString="0" containsBlank="1" containsNumber="1" containsInteger="1" minValue="66830" maxValue="462450"/>
    </cacheField>
    <cacheField name="VALO CANCELADO SAP" numFmtId="169">
      <sharedItems containsString="0" containsBlank="1" containsNumber="1" containsInteger="1" minValue="2294659" maxValue="16285692"/>
    </cacheField>
    <cacheField name="DOC COMPENSACION SAP" numFmtId="0">
      <sharedItems containsString="0" containsBlank="1" containsNumber="1" containsInteger="1" minValue="2201078416" maxValue="2201152594"/>
    </cacheField>
    <cacheField name="FECHA COMPENSACION SAP" numFmtId="0">
      <sharedItems containsNonDate="0" containsDate="1" containsString="0" containsBlank="1" minDate="2021-07-07T00:00:00" maxDate="2021-12-23T00:00:00"/>
    </cacheField>
    <cacheField name="VALOR TRANFERENCIA" numFmtId="0">
      <sharedItems containsString="0" containsBlank="1" containsNumber="1" containsInteger="1" minValue="36346418" maxValue="36346418"/>
    </cacheField>
    <cacheField name="AUTORIZACION" numFmtId="0">
      <sharedItems containsString="0" containsBlank="1" containsNumber="1" containsInteger="1" minValue="200226085418807" maxValue="213078495302768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20-04-04T00:00:00" maxDate="2022-02-0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10430" maxValue="21001231"/>
    </cacheField>
    <cacheField name="F RAD SASS" numFmtId="0">
      <sharedItems containsString="0" containsBlank="1" containsNumber="1" containsInteger="1" minValue="20210412" maxValue="20211221"/>
    </cacheField>
    <cacheField name="VALOR REPORTADO CRICULAR" numFmtId="0">
      <sharedItems containsString="0" containsBlank="1" containsNumber="1" containsInteger="1" minValue="2361489" maxValue="17180000"/>
    </cacheField>
    <cacheField name="VALOR GLOSA ACEPTADA REPORTADO CIRCULAR" numFmtId="0">
      <sharedItems containsString="0" containsBlank="1" containsNumber="1" containsInteger="1" minValue="0" maxValue="0"/>
    </cacheField>
    <cacheField name="F CORTE" numFmtId="1">
      <sharedItems containsSemiMixedTypes="0" containsString="0" containsNumber="1" containsInteger="1" minValue="4012022" maxValue="4012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n v="830123305"/>
    <s v="SERANEST PHARMA"/>
    <s v="FE"/>
    <n v="4975"/>
    <m/>
    <m/>
    <m/>
    <s v="FE_4975"/>
    <s v="830123305_FE_4975"/>
    <d v="2021-12-06T00:00:00"/>
    <n v="2612000"/>
    <n v="2612000"/>
    <s v="A)Factura no radicada en ERP"/>
    <x v="0"/>
    <m/>
    <m/>
    <m/>
    <s v="no_cruza"/>
    <m/>
    <m/>
    <m/>
    <m/>
    <m/>
    <m/>
    <m/>
    <m/>
    <m/>
    <m/>
    <m/>
    <m/>
    <d v="2022-02-06T00:00:00"/>
    <m/>
    <m/>
    <m/>
    <m/>
    <m/>
    <m/>
    <m/>
    <m/>
    <m/>
    <n v="4012022"/>
  </r>
  <r>
    <n v="830123305"/>
    <s v="SERANEST PHARMA"/>
    <s v="FE"/>
    <n v="4606"/>
    <s v="FE"/>
    <n v="4606"/>
    <m/>
    <s v="FE_4606"/>
    <s v="830123305_FE_4606"/>
    <d v="2021-10-15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2178495246550"/>
    <m/>
    <d v="2021-12-15T00:00:00"/>
    <m/>
    <n v="2"/>
    <m/>
    <m/>
    <n v="1"/>
    <n v="20211030"/>
    <n v="20211019"/>
    <n v="17180000"/>
    <n v="0"/>
    <n v="4012022"/>
  </r>
  <r>
    <n v="830123305"/>
    <s v="SERANEST PHARMA"/>
    <s v="FE"/>
    <n v="4607"/>
    <s v="FE"/>
    <n v="4607"/>
    <m/>
    <s v="FE_4607"/>
    <s v="830123305_FE_4607"/>
    <d v="2021-10-15T00:00:00"/>
    <n v="2612000"/>
    <n v="2612000"/>
    <s v="B)Factura sin saldo ERP"/>
    <x v="1"/>
    <m/>
    <m/>
    <m/>
    <s v="OK"/>
    <n v="2612000"/>
    <n v="0"/>
    <m/>
    <n v="2612000"/>
    <n v="0"/>
    <m/>
    <m/>
    <m/>
    <m/>
    <m/>
    <n v="212178495266646"/>
    <m/>
    <d v="2021-12-15T00:00:00"/>
    <m/>
    <n v="2"/>
    <m/>
    <m/>
    <n v="1"/>
    <n v="20211030"/>
    <n v="20211019"/>
    <n v="2612000"/>
    <n v="0"/>
    <n v="4012022"/>
  </r>
  <r>
    <n v="830123305"/>
    <s v="SERANEST PHARMA"/>
    <s v="FE"/>
    <n v="4608"/>
    <s v="FE"/>
    <n v="4608"/>
    <m/>
    <s v="FE_4608"/>
    <s v="830123305_FE_4608"/>
    <d v="2021-10-15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2178495246551"/>
    <m/>
    <d v="2021-12-15T00:00:00"/>
    <m/>
    <n v="2"/>
    <m/>
    <m/>
    <n v="1"/>
    <n v="20211030"/>
    <n v="20211016"/>
    <n v="17180000"/>
    <n v="0"/>
    <n v="4012022"/>
  </r>
  <r>
    <n v="830123305"/>
    <s v="SERANEST PHARMA"/>
    <s v="FE"/>
    <n v="4609"/>
    <s v="FE"/>
    <n v="4609"/>
    <m/>
    <s v="FE_4609"/>
    <s v="830123305_FE_4609"/>
    <d v="2021-10-15T00:00:00"/>
    <n v="2612000"/>
    <n v="2612000"/>
    <s v="B)Factura sin saldo ERP"/>
    <x v="1"/>
    <m/>
    <m/>
    <m/>
    <s v="OK"/>
    <n v="2612000"/>
    <n v="0"/>
    <m/>
    <n v="2612000"/>
    <n v="0"/>
    <m/>
    <m/>
    <m/>
    <m/>
    <m/>
    <n v="212458495551454"/>
    <m/>
    <d v="2021-12-15T00:00:00"/>
    <m/>
    <n v="2"/>
    <m/>
    <m/>
    <n v="1"/>
    <n v="20211030"/>
    <n v="20211019"/>
    <n v="2612000"/>
    <n v="0"/>
    <n v="4012022"/>
  </r>
  <r>
    <n v="830123305"/>
    <s v="SERANEST PHARMA"/>
    <s v="FE"/>
    <n v="4610"/>
    <s v="FE"/>
    <n v="4610"/>
    <m/>
    <s v="FE_4610"/>
    <s v="830123305_FE_4610"/>
    <d v="2021-10-15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2178495246552"/>
    <m/>
    <d v="2021-12-15T00:00:00"/>
    <m/>
    <n v="2"/>
    <m/>
    <m/>
    <n v="1"/>
    <n v="20211030"/>
    <n v="20211016"/>
    <n v="17180000"/>
    <n v="0"/>
    <n v="4012022"/>
  </r>
  <r>
    <n v="830123305"/>
    <s v="SERANEST PHARMA"/>
    <s v="FE"/>
    <n v="4611"/>
    <s v="FE"/>
    <n v="4611"/>
    <m/>
    <s v="FE_4611"/>
    <s v="830123305_FE_4611"/>
    <d v="2021-10-15T00:00:00"/>
    <n v="2612000"/>
    <n v="2612000"/>
    <s v="B)Factura sin saldo ERP"/>
    <x v="1"/>
    <m/>
    <m/>
    <m/>
    <s v="OK"/>
    <n v="2612000"/>
    <n v="0"/>
    <m/>
    <n v="2612000"/>
    <n v="0"/>
    <m/>
    <m/>
    <m/>
    <m/>
    <m/>
    <n v="212748495594066"/>
    <m/>
    <d v="2021-12-15T00:00:00"/>
    <m/>
    <n v="2"/>
    <m/>
    <m/>
    <n v="1"/>
    <n v="20211030"/>
    <n v="20211016"/>
    <n v="2612000"/>
    <n v="0"/>
    <n v="4012022"/>
  </r>
  <r>
    <n v="830123305"/>
    <s v="SERANEST PHARMA"/>
    <s v="FE"/>
    <n v="4706"/>
    <s v="FE"/>
    <n v="4706"/>
    <m/>
    <s v="FE_4706"/>
    <s v="830123305_FE_4706"/>
    <d v="2021-11-02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1548516433962"/>
    <m/>
    <d v="2022-01-02T00:00:00"/>
    <m/>
    <n v="2"/>
    <m/>
    <m/>
    <n v="1"/>
    <n v="20211130"/>
    <n v="20211113"/>
    <n v="17180000"/>
    <n v="0"/>
    <n v="4012022"/>
  </r>
  <r>
    <n v="830123305"/>
    <s v="SERANEST PHARMA"/>
    <s v="FE"/>
    <n v="4707"/>
    <s v="FE"/>
    <n v="4707"/>
    <m/>
    <s v="FE_4707"/>
    <s v="830123305_FE_4707"/>
    <d v="2021-11-02T00:00:00"/>
    <n v="2612000"/>
    <n v="2612000"/>
    <s v="B)Factura sin saldo ERP"/>
    <x v="1"/>
    <m/>
    <m/>
    <m/>
    <s v="OK"/>
    <n v="2612000"/>
    <n v="0"/>
    <m/>
    <n v="2612000"/>
    <n v="0"/>
    <m/>
    <m/>
    <m/>
    <m/>
    <m/>
    <n v="211838495536152"/>
    <m/>
    <d v="2022-01-02T00:00:00"/>
    <m/>
    <n v="2"/>
    <m/>
    <m/>
    <n v="1"/>
    <n v="20211130"/>
    <n v="20211113"/>
    <n v="2612000"/>
    <n v="0"/>
    <n v="4012022"/>
  </r>
  <r>
    <n v="830123305"/>
    <s v="SERANEST PHARMA"/>
    <s v="FE"/>
    <n v="4727"/>
    <s v="FE"/>
    <n v="4727"/>
    <m/>
    <s v="FE_4727"/>
    <s v="830123305_FE_4727"/>
    <d v="2021-11-03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3078495302767"/>
    <m/>
    <d v="2022-01-03T00:00:00"/>
    <m/>
    <n v="2"/>
    <m/>
    <m/>
    <n v="1"/>
    <n v="20211130"/>
    <n v="20211120"/>
    <n v="17180000"/>
    <n v="0"/>
    <n v="4012022"/>
  </r>
  <r>
    <n v="830123305"/>
    <s v="SERANEST PHARMA"/>
    <s v="FE"/>
    <n v="4728"/>
    <s v="FE"/>
    <n v="4728"/>
    <m/>
    <s v="FE_4728"/>
    <s v="830123305_FE_4728"/>
    <d v="2021-11-03T00:00:00"/>
    <n v="2612000"/>
    <n v="2612000"/>
    <s v="B)Factura sin saldo ERP"/>
    <x v="1"/>
    <m/>
    <m/>
    <m/>
    <s v="OK"/>
    <n v="2612000"/>
    <n v="0"/>
    <m/>
    <n v="2612000"/>
    <n v="0"/>
    <m/>
    <m/>
    <m/>
    <m/>
    <m/>
    <n v="213078495290933"/>
    <m/>
    <d v="2022-01-03T00:00:00"/>
    <m/>
    <n v="2"/>
    <m/>
    <m/>
    <n v="1"/>
    <n v="20211130"/>
    <n v="20211120"/>
    <n v="2612000"/>
    <n v="0"/>
    <n v="4012022"/>
  </r>
  <r>
    <n v="830123305"/>
    <s v="SERANEST PHARMA"/>
    <s v="FE"/>
    <n v="4974"/>
    <s v="FE"/>
    <n v="4974"/>
    <m/>
    <s v="FE_4974"/>
    <s v="830123305_FE_4974"/>
    <d v="2021-12-06T00:00:00"/>
    <n v="17180000"/>
    <n v="17180000"/>
    <s v="B)Factura sin saldo ERP"/>
    <x v="1"/>
    <m/>
    <m/>
    <m/>
    <s v="OK"/>
    <n v="17180000"/>
    <n v="0"/>
    <m/>
    <n v="17180000"/>
    <n v="0"/>
    <m/>
    <m/>
    <m/>
    <m/>
    <m/>
    <n v="213078495302768"/>
    <m/>
    <d v="2022-02-06T00:00:00"/>
    <m/>
    <n v="2"/>
    <m/>
    <m/>
    <n v="1"/>
    <n v="20211230"/>
    <n v="20211221"/>
    <n v="17180000"/>
    <n v="0"/>
    <n v="4012022"/>
  </r>
  <r>
    <n v="830123305"/>
    <s v="SERANEST PHARMA"/>
    <s v="FE"/>
    <n v="972"/>
    <s v="FE"/>
    <n v="972"/>
    <m/>
    <s v="FE_972"/>
    <s v="830123305_FE_972"/>
    <d v="2020-04-01T00:00:00"/>
    <n v="9524888"/>
    <n v="9524888"/>
    <s v="B)Factura sin saldo ERP/conciliar diferencia valor de factura"/>
    <x v="2"/>
    <m/>
    <m/>
    <m/>
    <s v="OK"/>
    <n v="9769116"/>
    <n v="0"/>
    <m/>
    <n v="9769116"/>
    <n v="0"/>
    <m/>
    <n v="9524888"/>
    <n v="2201152594"/>
    <d v="2021-12-22T00:00:00"/>
    <m/>
    <n v="200226085418807"/>
    <m/>
    <m/>
    <m/>
    <n v="2"/>
    <m/>
    <m/>
    <n v="5"/>
    <n v="20210930"/>
    <n v="20210901"/>
    <n v="9769116"/>
    <n v="0"/>
    <n v="4012022"/>
  </r>
  <r>
    <n v="830123305"/>
    <s v="SERANEST PHARMA"/>
    <s v="FE"/>
    <n v="2821"/>
    <s v="FE"/>
    <n v="2821"/>
    <n v="1221738494"/>
    <s v="FE_2821"/>
    <s v="830123305_FE_2821"/>
    <d v="2021-02-04T00:00:00"/>
    <n v="66830"/>
    <n v="66830"/>
    <s v="B)Factura sin saldo ERP/conciliar diferencia valor de factura"/>
    <x v="3"/>
    <n v="66830"/>
    <n v="1221799627"/>
    <m/>
    <s v="OK"/>
    <n v="2361489"/>
    <n v="0"/>
    <m/>
    <n v="2361489"/>
    <n v="0"/>
    <n v="66830"/>
    <n v="2294659"/>
    <n v="2201078416"/>
    <d v="2021-07-07T00:00:00"/>
    <n v="36346418"/>
    <n v="210348495320985"/>
    <m/>
    <d v="2021-04-04T00:00:00"/>
    <m/>
    <n v="2"/>
    <m/>
    <m/>
    <n v="1"/>
    <n v="20210430"/>
    <n v="20210412"/>
    <n v="2361489"/>
    <n v="0"/>
    <n v="4012022"/>
  </r>
  <r>
    <n v="830123305"/>
    <s v="SERANEST PHARMA"/>
    <s v="FE"/>
    <n v="2823"/>
    <s v="FE"/>
    <n v="2823"/>
    <n v="1221738491"/>
    <s v="FE_2823"/>
    <s v="830123305_FE_2823"/>
    <d v="2021-02-04T00:00:00"/>
    <n v="462450"/>
    <n v="462450"/>
    <s v="B)Factura sin saldo ERP/conciliar diferencia valor de factura"/>
    <x v="2"/>
    <m/>
    <m/>
    <m/>
    <s v="OK"/>
    <n v="16341000"/>
    <n v="0"/>
    <m/>
    <n v="16341000"/>
    <n v="0"/>
    <n v="462450"/>
    <n v="15878550"/>
    <n v="2201078416"/>
    <d v="2021-07-07T00:00:00"/>
    <n v="36346418"/>
    <n v="203398495568787"/>
    <m/>
    <d v="2021-04-04T00:00:00"/>
    <m/>
    <n v="2"/>
    <m/>
    <m/>
    <n v="1"/>
    <n v="20210430"/>
    <n v="20210412"/>
    <n v="16341000"/>
    <n v="0"/>
    <n v="4012022"/>
  </r>
  <r>
    <n v="830123305"/>
    <s v="SERANEST PHARMA"/>
    <s v="FE"/>
    <n v="3077"/>
    <s v="FE"/>
    <n v="3077"/>
    <n v="1221738492"/>
    <s v="FE_3077"/>
    <s v="830123305_FE_3077"/>
    <d v="2021-03-15T00:00:00"/>
    <n v="66830"/>
    <n v="66830"/>
    <s v="B)Factura sin saldo ERP/conciliar diferencia valor de factura"/>
    <x v="2"/>
    <m/>
    <m/>
    <m/>
    <s v="OK"/>
    <n v="2361489"/>
    <n v="0"/>
    <m/>
    <n v="2361489"/>
    <n v="0"/>
    <n v="66830"/>
    <n v="2294659"/>
    <n v="2201078416"/>
    <d v="2021-07-07T00:00:00"/>
    <n v="36346418"/>
    <n v="210648495548935"/>
    <m/>
    <d v="2021-05-15T00:00:00"/>
    <m/>
    <n v="2"/>
    <m/>
    <m/>
    <n v="1"/>
    <n v="20210430"/>
    <n v="20210412"/>
    <n v="2361489"/>
    <n v="0"/>
    <n v="4012022"/>
  </r>
  <r>
    <n v="830123305"/>
    <s v="SERANEST PHARMA"/>
    <s v="FE"/>
    <n v="3078"/>
    <s v="FE"/>
    <n v="3078"/>
    <n v="1221738493"/>
    <s v="FE_3078"/>
    <s v="830123305_FE_3078"/>
    <d v="2021-03-15T00:00:00"/>
    <n v="462450"/>
    <n v="462450"/>
    <s v="B)Factura sin saldo ERP/conciliar diferencia valor de factura"/>
    <x v="2"/>
    <m/>
    <m/>
    <m/>
    <s v="OK"/>
    <n v="16341000"/>
    <n v="0"/>
    <m/>
    <n v="16341000"/>
    <n v="0"/>
    <n v="462450"/>
    <n v="15878550"/>
    <n v="2201078416"/>
    <d v="2021-07-07T00:00:00"/>
    <n v="36346418"/>
    <n v="210648495541959"/>
    <m/>
    <d v="2021-05-15T00:00:00"/>
    <m/>
    <n v="2"/>
    <m/>
    <m/>
    <n v="1"/>
    <n v="20210430"/>
    <n v="20210412"/>
    <n v="16341000"/>
    <n v="0"/>
    <n v="4012022"/>
  </r>
  <r>
    <n v="830123305"/>
    <s v="SERANEST PHARMA"/>
    <s v="FE"/>
    <n v="3851"/>
    <s v="FE"/>
    <n v="3851"/>
    <m/>
    <s v="FE_3851"/>
    <s v="830123305_FE_3851"/>
    <d v="2021-07-01T00:00:00"/>
    <n v="16341000"/>
    <n v="16341000"/>
    <s v="B)Factura sin saldo ERP/conciliar diferencia valor de factura"/>
    <x v="2"/>
    <m/>
    <m/>
    <m/>
    <s v="OK"/>
    <n v="16760000"/>
    <n v="0"/>
    <m/>
    <n v="16760000"/>
    <n v="0"/>
    <m/>
    <n v="16285692"/>
    <n v="2201152594"/>
    <d v="2021-12-22T00:00:00"/>
    <m/>
    <n v="200238545586979"/>
    <m/>
    <d v="2021-09-01T00:00:00"/>
    <m/>
    <n v="2"/>
    <m/>
    <m/>
    <n v="1"/>
    <n v="20210730"/>
    <n v="20210707"/>
    <n v="16760000"/>
    <n v="0"/>
    <n v="4012022"/>
  </r>
  <r>
    <n v="830123305"/>
    <s v="SERANEST PHARMA"/>
    <s v="FE"/>
    <n v="497"/>
    <s v="FE"/>
    <n v="497"/>
    <m/>
    <s v="FE_497"/>
    <s v="830123305_FE_497"/>
    <d v="2020-02-04T00:00:00"/>
    <n v="9524888"/>
    <n v="9524888"/>
    <s v="C)Glosas total pendiente por respuesta de IPS/conciliar diferencia valor de factura"/>
    <x v="4"/>
    <m/>
    <m/>
    <m/>
    <s v="OK"/>
    <n v="9769116"/>
    <n v="9769116"/>
    <s v="SE SOSTIENE LA DEVOLUCION POR QUENO ESTA REPORTADA EN LA WEB SERVICEANGELA CAMPAZ"/>
    <n v="0"/>
    <n v="9769116"/>
    <m/>
    <m/>
    <m/>
    <m/>
    <m/>
    <m/>
    <m/>
    <d v="2020-04-04T00:00:00"/>
    <m/>
    <n v="9"/>
    <m/>
    <s v="SI"/>
    <n v="5"/>
    <n v="21001231"/>
    <n v="20210505"/>
    <n v="9769116"/>
    <n v="0"/>
    <n v="40120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204F9A-8778-417D-9BDF-D9997F2D3B06}" name="TablaDinámica1" cacheId="1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6">
        <item x="2"/>
        <item x="1"/>
        <item x="4"/>
        <item x="0"/>
        <item x="3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9"/>
    <dataField name="Suma de POR PAGAR SAP" fld="14" baseField="0" baseItem="0" numFmtId="169"/>
    <dataField name="Suma de VALOR GLOSA DV" fld="19" baseField="0" baseItem="0" numFmtId="169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5"/>
  <sheetViews>
    <sheetView showGridLines="0" zoomScaleNormal="100" workbookViewId="0">
      <selection activeCell="D28" sqref="D28"/>
    </sheetView>
  </sheetViews>
  <sheetFormatPr baseColWidth="10" defaultColWidth="9.140625" defaultRowHeight="12.75"/>
  <cols>
    <col min="1" max="1" width="1.85546875" style="26" customWidth="1"/>
    <col min="2" max="2" width="20.140625" style="35" customWidth="1"/>
    <col min="3" max="3" width="14.42578125" style="26" customWidth="1"/>
    <col min="4" max="4" width="15.28515625" style="26" customWidth="1"/>
    <col min="5" max="5" width="7.7109375" style="26" customWidth="1"/>
    <col min="6" max="6" width="2.42578125" style="26" customWidth="1"/>
    <col min="7" max="7" width="19.5703125" style="26" customWidth="1"/>
    <col min="8" max="8" width="13" style="26" customWidth="1"/>
    <col min="9" max="9" width="12.42578125" style="26" customWidth="1"/>
    <col min="10" max="10" width="176.28515625" style="26" bestFit="1" customWidth="1"/>
    <col min="11" max="11" width="9.140625" style="26"/>
    <col min="12" max="12" width="14.140625" style="26" bestFit="1" customWidth="1"/>
    <col min="13" max="16384" width="9.140625" style="26"/>
  </cols>
  <sheetData>
    <row r="1" spans="2:12">
      <c r="B1" s="6"/>
      <c r="C1" s="1"/>
      <c r="D1" s="1"/>
      <c r="E1" s="1"/>
      <c r="F1" s="1"/>
      <c r="H1" s="1"/>
      <c r="I1" s="1"/>
    </row>
    <row r="2" spans="2:12" s="27" customFormat="1" ht="14.25" customHeight="1">
      <c r="B2" s="12"/>
      <c r="C2" s="13" t="s">
        <v>7</v>
      </c>
      <c r="E2" s="13"/>
      <c r="F2" s="13"/>
      <c r="H2" s="19"/>
      <c r="I2" s="13"/>
    </row>
    <row r="3" spans="2:12" s="27" customFormat="1" ht="14.25" customHeight="1">
      <c r="B3" s="12"/>
      <c r="C3" s="9" t="s">
        <v>8</v>
      </c>
      <c r="E3" s="13"/>
      <c r="F3" s="9" t="s">
        <v>9</v>
      </c>
      <c r="G3" s="9"/>
      <c r="H3" s="19"/>
      <c r="I3" s="13"/>
    </row>
    <row r="4" spans="2:12">
      <c r="B4" s="6"/>
      <c r="C4" s="17"/>
      <c r="E4" s="9"/>
      <c r="F4" s="9"/>
      <c r="G4" s="2"/>
      <c r="H4" s="9"/>
      <c r="I4" s="1"/>
    </row>
    <row r="5" spans="2:12">
      <c r="B5" s="6"/>
      <c r="C5" s="11" t="s">
        <v>1</v>
      </c>
      <c r="D5" s="71" t="s">
        <v>10</v>
      </c>
      <c r="E5" s="71"/>
      <c r="F5" s="71"/>
      <c r="G5" s="10" t="s">
        <v>5</v>
      </c>
      <c r="H5" s="68" t="s">
        <v>11</v>
      </c>
      <c r="I5" s="68"/>
    </row>
    <row r="6" spans="2:12">
      <c r="B6" s="6"/>
      <c r="C6" s="11" t="s">
        <v>2</v>
      </c>
      <c r="D6" s="71" t="s">
        <v>12</v>
      </c>
      <c r="E6" s="71"/>
      <c r="F6" s="71"/>
      <c r="G6" s="10" t="s">
        <v>4</v>
      </c>
      <c r="H6" s="36">
        <v>8862727</v>
      </c>
      <c r="I6" s="36">
        <v>0</v>
      </c>
    </row>
    <row r="7" spans="2:12" s="27" customFormat="1" ht="15.75" customHeight="1">
      <c r="B7" s="12"/>
      <c r="C7" s="14" t="s">
        <v>3</v>
      </c>
      <c r="D7" s="72" t="s">
        <v>13</v>
      </c>
      <c r="E7" s="72"/>
      <c r="F7" s="72"/>
      <c r="G7" s="15" t="s">
        <v>6</v>
      </c>
      <c r="H7" s="18" t="s">
        <v>14</v>
      </c>
    </row>
    <row r="8" spans="2:12" s="28" customFormat="1" ht="23.25">
      <c r="B8" s="16" t="s">
        <v>63</v>
      </c>
      <c r="C8" s="20" t="s">
        <v>64</v>
      </c>
      <c r="D8" s="42" t="s">
        <v>65</v>
      </c>
      <c r="E8" s="69" t="s">
        <v>66</v>
      </c>
      <c r="F8" s="70"/>
      <c r="G8" s="43" t="s">
        <v>67</v>
      </c>
      <c r="H8" s="54" t="s">
        <v>68</v>
      </c>
      <c r="I8" s="55"/>
      <c r="J8" s="40" t="s">
        <v>62</v>
      </c>
      <c r="L8" s="41">
        <v>44554</v>
      </c>
    </row>
    <row r="9" spans="2:12">
      <c r="B9" s="8" t="s">
        <v>15</v>
      </c>
      <c r="C9" s="37" t="s">
        <v>34</v>
      </c>
      <c r="D9" s="38" t="s">
        <v>43</v>
      </c>
      <c r="E9" s="29">
        <f>+L9-C9</f>
        <v>689</v>
      </c>
      <c r="F9" s="30"/>
      <c r="G9" s="45">
        <f>+H9</f>
        <v>9524888.0999999996</v>
      </c>
      <c r="H9" s="51">
        <v>9524888.0999999996</v>
      </c>
      <c r="I9" s="52"/>
      <c r="J9" s="46" t="s">
        <v>53</v>
      </c>
      <c r="L9" s="41">
        <v>44554</v>
      </c>
    </row>
    <row r="10" spans="2:12" ht="12" customHeight="1">
      <c r="B10" s="8" t="s">
        <v>16</v>
      </c>
      <c r="C10" s="37" t="s">
        <v>35</v>
      </c>
      <c r="D10" s="38" t="s">
        <v>44</v>
      </c>
      <c r="E10" s="29">
        <f t="shared" ref="E10:E27" si="0">+L10-C10</f>
        <v>632</v>
      </c>
      <c r="F10" s="30"/>
      <c r="G10" s="45">
        <f t="shared" ref="G10:G21" si="1">+H10</f>
        <v>9524888.0999999996</v>
      </c>
      <c r="H10" s="51">
        <v>9524888.0999999996</v>
      </c>
      <c r="I10" s="52"/>
      <c r="J10" s="47" t="s">
        <v>54</v>
      </c>
      <c r="L10" s="41">
        <v>44554</v>
      </c>
    </row>
    <row r="11" spans="2:12">
      <c r="B11" s="8" t="s">
        <v>17</v>
      </c>
      <c r="C11" s="37" t="s">
        <v>36</v>
      </c>
      <c r="D11" s="38" t="s">
        <v>45</v>
      </c>
      <c r="E11" s="29">
        <f t="shared" si="0"/>
        <v>323</v>
      </c>
      <c r="F11" s="30"/>
      <c r="G11" s="45">
        <f t="shared" si="1"/>
        <v>66830</v>
      </c>
      <c r="H11" s="51">
        <v>66830</v>
      </c>
      <c r="I11" s="52"/>
      <c r="J11" s="48" t="s">
        <v>61</v>
      </c>
      <c r="L11" s="41">
        <v>44554</v>
      </c>
    </row>
    <row r="12" spans="2:12">
      <c r="B12" s="8" t="s">
        <v>18</v>
      </c>
      <c r="C12" s="37" t="s">
        <v>36</v>
      </c>
      <c r="D12" s="38" t="s">
        <v>45</v>
      </c>
      <c r="E12" s="29">
        <f t="shared" si="0"/>
        <v>323</v>
      </c>
      <c r="F12" s="30"/>
      <c r="G12" s="45">
        <f t="shared" si="1"/>
        <v>462450</v>
      </c>
      <c r="H12" s="51">
        <v>462450</v>
      </c>
      <c r="I12" s="52"/>
      <c r="J12" s="48" t="s">
        <v>61</v>
      </c>
      <c r="L12" s="41">
        <v>44554</v>
      </c>
    </row>
    <row r="13" spans="2:12">
      <c r="B13" s="8" t="s">
        <v>19</v>
      </c>
      <c r="C13" s="37" t="s">
        <v>37</v>
      </c>
      <c r="D13" s="38" t="s">
        <v>46</v>
      </c>
      <c r="E13" s="29">
        <f t="shared" si="0"/>
        <v>284</v>
      </c>
      <c r="F13" s="30"/>
      <c r="G13" s="45">
        <f t="shared" si="1"/>
        <v>66830</v>
      </c>
      <c r="H13" s="51">
        <v>66830</v>
      </c>
      <c r="I13" s="52"/>
      <c r="J13" s="48" t="s">
        <v>61</v>
      </c>
      <c r="L13" s="41">
        <v>44554</v>
      </c>
    </row>
    <row r="14" spans="2:12">
      <c r="B14" s="8" t="s">
        <v>20</v>
      </c>
      <c r="C14" s="37" t="s">
        <v>37</v>
      </c>
      <c r="D14" s="38" t="s">
        <v>46</v>
      </c>
      <c r="E14" s="29">
        <f t="shared" si="0"/>
        <v>284</v>
      </c>
      <c r="F14" s="30"/>
      <c r="G14" s="45">
        <f t="shared" si="1"/>
        <v>462450</v>
      </c>
      <c r="H14" s="51">
        <v>462450</v>
      </c>
      <c r="I14" s="52"/>
      <c r="J14" s="48" t="s">
        <v>61</v>
      </c>
      <c r="L14" s="41">
        <v>44554</v>
      </c>
    </row>
    <row r="15" spans="2:12">
      <c r="B15" s="8" t="s">
        <v>21</v>
      </c>
      <c r="C15" s="37" t="s">
        <v>38</v>
      </c>
      <c r="D15" s="38" t="s">
        <v>47</v>
      </c>
      <c r="E15" s="29">
        <f t="shared" si="0"/>
        <v>176</v>
      </c>
      <c r="F15" s="30"/>
      <c r="G15" s="45">
        <f t="shared" si="1"/>
        <v>16341000</v>
      </c>
      <c r="H15" s="51">
        <v>16341000</v>
      </c>
      <c r="I15" s="52"/>
      <c r="J15" s="39" t="s">
        <v>60</v>
      </c>
      <c r="L15" s="41">
        <v>44554</v>
      </c>
    </row>
    <row r="16" spans="2:12">
      <c r="B16" s="8" t="s">
        <v>22</v>
      </c>
      <c r="C16" s="37" t="s">
        <v>39</v>
      </c>
      <c r="D16" s="38" t="s">
        <v>48</v>
      </c>
      <c r="E16" s="29">
        <f t="shared" si="0"/>
        <v>70</v>
      </c>
      <c r="F16" s="30"/>
      <c r="G16" s="45">
        <f t="shared" si="1"/>
        <v>17180000</v>
      </c>
      <c r="H16" s="51">
        <v>17180000</v>
      </c>
      <c r="I16" s="52"/>
      <c r="J16" s="49" t="s">
        <v>59</v>
      </c>
      <c r="L16" s="41">
        <v>44554</v>
      </c>
    </row>
    <row r="17" spans="2:12">
      <c r="B17" s="8" t="s">
        <v>23</v>
      </c>
      <c r="C17" s="37" t="s">
        <v>39</v>
      </c>
      <c r="D17" s="38" t="s">
        <v>48</v>
      </c>
      <c r="E17" s="29">
        <f t="shared" si="0"/>
        <v>70</v>
      </c>
      <c r="F17" s="30"/>
      <c r="G17" s="45">
        <f t="shared" si="1"/>
        <v>2612000</v>
      </c>
      <c r="H17" s="51">
        <v>2612000</v>
      </c>
      <c r="I17" s="52"/>
      <c r="J17" s="49" t="s">
        <v>59</v>
      </c>
      <c r="L17" s="41">
        <v>44554</v>
      </c>
    </row>
    <row r="18" spans="2:12">
      <c r="B18" s="8" t="s">
        <v>24</v>
      </c>
      <c r="C18" s="37" t="s">
        <v>39</v>
      </c>
      <c r="D18" s="38" t="s">
        <v>48</v>
      </c>
      <c r="E18" s="29">
        <f t="shared" si="0"/>
        <v>70</v>
      </c>
      <c r="F18" s="30"/>
      <c r="G18" s="45">
        <f t="shared" si="1"/>
        <v>17180000</v>
      </c>
      <c r="H18" s="51">
        <v>17180000</v>
      </c>
      <c r="I18" s="52"/>
      <c r="J18" s="49" t="s">
        <v>58</v>
      </c>
      <c r="L18" s="41">
        <v>44554</v>
      </c>
    </row>
    <row r="19" spans="2:12">
      <c r="B19" s="8" t="s">
        <v>25</v>
      </c>
      <c r="C19" s="37" t="s">
        <v>39</v>
      </c>
      <c r="D19" s="38" t="s">
        <v>48</v>
      </c>
      <c r="E19" s="29">
        <f t="shared" si="0"/>
        <v>70</v>
      </c>
      <c r="F19" s="30"/>
      <c r="G19" s="45">
        <f t="shared" si="1"/>
        <v>2612000</v>
      </c>
      <c r="H19" s="51">
        <v>2612000</v>
      </c>
      <c r="I19" s="52"/>
      <c r="J19" s="49" t="s">
        <v>59</v>
      </c>
      <c r="L19" s="41">
        <v>44554</v>
      </c>
    </row>
    <row r="20" spans="2:12">
      <c r="B20" s="8" t="s">
        <v>26</v>
      </c>
      <c r="C20" s="37" t="s">
        <v>39</v>
      </c>
      <c r="D20" s="38" t="s">
        <v>48</v>
      </c>
      <c r="E20" s="29">
        <f t="shared" si="0"/>
        <v>70</v>
      </c>
      <c r="F20" s="30"/>
      <c r="G20" s="45">
        <f t="shared" si="1"/>
        <v>17180000</v>
      </c>
      <c r="H20" s="51">
        <v>17180000</v>
      </c>
      <c r="I20" s="52"/>
      <c r="J20" s="49" t="s">
        <v>58</v>
      </c>
      <c r="L20" s="41">
        <v>44554</v>
      </c>
    </row>
    <row r="21" spans="2:12">
      <c r="B21" s="8" t="s">
        <v>27</v>
      </c>
      <c r="C21" s="37" t="s">
        <v>39</v>
      </c>
      <c r="D21" s="38" t="s">
        <v>48</v>
      </c>
      <c r="E21" s="29">
        <f t="shared" si="0"/>
        <v>70</v>
      </c>
      <c r="F21" s="30"/>
      <c r="G21" s="45">
        <f t="shared" si="1"/>
        <v>2612000</v>
      </c>
      <c r="H21" s="51">
        <v>2612000</v>
      </c>
      <c r="I21" s="52"/>
      <c r="J21" s="49" t="s">
        <v>58</v>
      </c>
      <c r="L21" s="41">
        <v>44554</v>
      </c>
    </row>
    <row r="22" spans="2:12">
      <c r="B22" s="8" t="s">
        <v>28</v>
      </c>
      <c r="C22" s="37" t="s">
        <v>40</v>
      </c>
      <c r="D22" s="38" t="s">
        <v>49</v>
      </c>
      <c r="E22" s="29">
        <f t="shared" si="0"/>
        <v>52</v>
      </c>
      <c r="F22" s="30"/>
      <c r="G22" s="45">
        <v>0</v>
      </c>
      <c r="H22" s="51">
        <v>17180000</v>
      </c>
      <c r="I22" s="52"/>
      <c r="J22" s="49" t="s">
        <v>57</v>
      </c>
      <c r="L22" s="41">
        <v>44554</v>
      </c>
    </row>
    <row r="23" spans="2:12">
      <c r="B23" s="8" t="s">
        <v>29</v>
      </c>
      <c r="C23" s="37" t="s">
        <v>40</v>
      </c>
      <c r="D23" s="38" t="s">
        <v>49</v>
      </c>
      <c r="E23" s="29">
        <f t="shared" si="0"/>
        <v>52</v>
      </c>
      <c r="F23" s="30"/>
      <c r="G23" s="45">
        <v>0</v>
      </c>
      <c r="H23" s="51">
        <v>2612000</v>
      </c>
      <c r="I23" s="52"/>
      <c r="J23" s="49" t="s">
        <v>57</v>
      </c>
      <c r="L23" s="41">
        <v>44554</v>
      </c>
    </row>
    <row r="24" spans="2:12">
      <c r="B24" s="8" t="s">
        <v>30</v>
      </c>
      <c r="C24" s="37" t="s">
        <v>41</v>
      </c>
      <c r="D24" s="38" t="s">
        <v>50</v>
      </c>
      <c r="E24" s="29">
        <f t="shared" si="0"/>
        <v>51</v>
      </c>
      <c r="F24" s="30"/>
      <c r="G24" s="45">
        <v>0</v>
      </c>
      <c r="H24" s="51">
        <v>17180000</v>
      </c>
      <c r="I24" s="52"/>
      <c r="J24" s="49" t="s">
        <v>56</v>
      </c>
      <c r="L24" s="41">
        <v>44554</v>
      </c>
    </row>
    <row r="25" spans="2:12">
      <c r="B25" s="8" t="s">
        <v>31</v>
      </c>
      <c r="C25" s="37" t="s">
        <v>41</v>
      </c>
      <c r="D25" s="38" t="s">
        <v>50</v>
      </c>
      <c r="E25" s="29">
        <f t="shared" si="0"/>
        <v>51</v>
      </c>
      <c r="F25" s="30"/>
      <c r="G25" s="45">
        <v>0</v>
      </c>
      <c r="H25" s="51">
        <v>2612000</v>
      </c>
      <c r="I25" s="52"/>
      <c r="J25" s="49" t="s">
        <v>56</v>
      </c>
      <c r="L25" s="41">
        <v>44554</v>
      </c>
    </row>
    <row r="26" spans="2:12">
      <c r="B26" s="8" t="s">
        <v>32</v>
      </c>
      <c r="C26" s="37" t="s">
        <v>42</v>
      </c>
      <c r="D26" s="38" t="s">
        <v>51</v>
      </c>
      <c r="E26" s="29">
        <f t="shared" si="0"/>
        <v>18</v>
      </c>
      <c r="F26" s="30"/>
      <c r="G26" s="45">
        <v>0</v>
      </c>
      <c r="H26" s="51">
        <v>17180000</v>
      </c>
      <c r="I26" s="52"/>
      <c r="J26" s="50" t="s">
        <v>55</v>
      </c>
      <c r="L26" s="41">
        <v>44554</v>
      </c>
    </row>
    <row r="27" spans="2:12">
      <c r="B27" s="8" t="s">
        <v>33</v>
      </c>
      <c r="C27" s="37" t="s">
        <v>42</v>
      </c>
      <c r="D27" s="38" t="s">
        <v>51</v>
      </c>
      <c r="E27" s="29">
        <f t="shared" si="0"/>
        <v>18</v>
      </c>
      <c r="F27" s="30"/>
      <c r="G27" s="45">
        <v>0</v>
      </c>
      <c r="H27" s="51">
        <v>2612000</v>
      </c>
      <c r="I27" s="52"/>
      <c r="J27" s="50" t="s">
        <v>55</v>
      </c>
      <c r="L27" s="41">
        <v>44554</v>
      </c>
    </row>
    <row r="28" spans="2:12">
      <c r="B28" s="8"/>
      <c r="C28" s="23"/>
      <c r="D28" s="29" t="s">
        <v>69</v>
      </c>
      <c r="E28" s="29"/>
      <c r="F28" s="30"/>
      <c r="G28" s="25"/>
      <c r="H28" s="51">
        <v>155201336.19999999</v>
      </c>
      <c r="I28" s="56"/>
    </row>
    <row r="29" spans="2:12">
      <c r="B29" s="8"/>
      <c r="C29" s="23"/>
      <c r="D29" s="44" t="s">
        <v>71</v>
      </c>
      <c r="E29" s="44"/>
      <c r="F29" s="30"/>
      <c r="G29" s="25"/>
      <c r="H29" s="51">
        <f>+G9+G10+G11+G12+G13+G14+G15+G16+G17+G18+G19+G21+G20+G22+G23+G24+G25+G26+G27</f>
        <v>95825336.200000003</v>
      </c>
      <c r="I29" s="56"/>
    </row>
    <row r="30" spans="2:12">
      <c r="B30" s="8"/>
      <c r="C30" s="23"/>
      <c r="D30" s="29" t="s">
        <v>70</v>
      </c>
      <c r="E30" s="29"/>
      <c r="F30" s="30"/>
      <c r="G30" s="25"/>
      <c r="H30" s="51">
        <f>+H28-H29</f>
        <v>59375999.999999985</v>
      </c>
      <c r="I30" s="56"/>
    </row>
    <row r="31" spans="2:12">
      <c r="B31" s="8"/>
      <c r="C31" s="23"/>
      <c r="D31" s="24"/>
      <c r="E31" s="29"/>
      <c r="F31" s="30"/>
      <c r="G31" s="25"/>
      <c r="H31" s="57"/>
      <c r="I31" s="58"/>
    </row>
    <row r="32" spans="2:12">
      <c r="B32" s="8"/>
      <c r="C32" s="23"/>
      <c r="D32" s="24"/>
      <c r="E32" s="29"/>
      <c r="F32" s="30"/>
      <c r="G32" s="25"/>
      <c r="H32" s="57"/>
      <c r="I32" s="58"/>
    </row>
    <row r="33" spans="2:9">
      <c r="B33" s="8"/>
      <c r="C33" s="23"/>
      <c r="D33" s="24"/>
      <c r="E33" s="29"/>
      <c r="F33" s="30"/>
      <c r="G33" s="25"/>
      <c r="H33" s="57"/>
      <c r="I33" s="58"/>
    </row>
    <row r="34" spans="2:9">
      <c r="B34" s="8"/>
      <c r="C34" s="23"/>
      <c r="D34" s="24"/>
      <c r="E34" s="29"/>
      <c r="F34" s="30"/>
      <c r="G34" s="25"/>
      <c r="H34" s="57"/>
      <c r="I34" s="58"/>
    </row>
    <row r="35" spans="2:9">
      <c r="B35" s="8"/>
      <c r="C35" s="23"/>
      <c r="D35" s="24"/>
      <c r="E35" s="29"/>
      <c r="F35" s="30"/>
      <c r="G35" s="25"/>
      <c r="H35" s="57"/>
      <c r="I35" s="58"/>
    </row>
    <row r="36" spans="2:9">
      <c r="B36" s="8"/>
      <c r="C36" s="23"/>
      <c r="D36" s="24"/>
      <c r="E36" s="29"/>
      <c r="F36" s="30"/>
      <c r="G36" s="25"/>
      <c r="H36" s="57"/>
      <c r="I36" s="58"/>
    </row>
    <row r="37" spans="2:9">
      <c r="B37" s="8"/>
      <c r="C37" s="23"/>
      <c r="D37" s="24"/>
      <c r="E37" s="29"/>
      <c r="F37" s="30"/>
      <c r="G37" s="25"/>
      <c r="H37" s="57"/>
      <c r="I37" s="58"/>
    </row>
    <row r="38" spans="2:9">
      <c r="B38" s="8"/>
      <c r="C38" s="23"/>
      <c r="D38" s="24"/>
      <c r="E38" s="29"/>
      <c r="F38" s="30"/>
      <c r="G38" s="25"/>
      <c r="H38" s="57"/>
      <c r="I38" s="58"/>
    </row>
    <row r="39" spans="2:9">
      <c r="B39" s="8"/>
      <c r="C39" s="23"/>
      <c r="D39" s="24"/>
      <c r="E39" s="29"/>
      <c r="F39" s="30"/>
      <c r="G39" s="25"/>
      <c r="H39" s="57"/>
      <c r="I39" s="58"/>
    </row>
    <row r="40" spans="2:9">
      <c r="B40" s="8"/>
      <c r="C40" s="23"/>
      <c r="D40" s="24"/>
      <c r="E40" s="29"/>
      <c r="F40" s="30"/>
      <c r="G40" s="25"/>
      <c r="H40" s="57"/>
      <c r="I40" s="58"/>
    </row>
    <row r="41" spans="2:9">
      <c r="B41" s="8"/>
      <c r="C41" s="23"/>
      <c r="D41" s="24"/>
      <c r="E41" s="29"/>
      <c r="F41" s="30"/>
      <c r="G41" s="25"/>
      <c r="H41" s="57"/>
      <c r="I41" s="58"/>
    </row>
    <row r="42" spans="2:9">
      <c r="B42" s="8"/>
      <c r="C42" s="23"/>
      <c r="D42" s="24"/>
      <c r="E42" s="29"/>
      <c r="F42" s="30"/>
      <c r="G42" s="25"/>
      <c r="H42" s="57"/>
      <c r="I42" s="58"/>
    </row>
    <row r="43" spans="2:9">
      <c r="B43" s="8"/>
      <c r="C43" s="23"/>
      <c r="D43" s="24"/>
      <c r="E43" s="29"/>
      <c r="F43" s="30"/>
      <c r="G43" s="25"/>
      <c r="H43" s="57"/>
      <c r="I43" s="58"/>
    </row>
    <row r="44" spans="2:9">
      <c r="B44" s="8"/>
      <c r="C44" s="23"/>
      <c r="D44" s="24"/>
      <c r="E44" s="29"/>
      <c r="F44" s="30"/>
      <c r="G44" s="25"/>
      <c r="H44" s="57"/>
      <c r="I44" s="58"/>
    </row>
    <row r="45" spans="2:9">
      <c r="B45" s="8"/>
      <c r="C45" s="23"/>
      <c r="D45" s="24"/>
      <c r="E45" s="29"/>
      <c r="F45" s="30"/>
      <c r="G45" s="25"/>
      <c r="H45" s="57"/>
      <c r="I45" s="58"/>
    </row>
    <row r="46" spans="2:9">
      <c r="B46" s="8"/>
      <c r="C46" s="23"/>
      <c r="D46" s="24"/>
      <c r="E46" s="29"/>
      <c r="F46" s="30"/>
      <c r="G46" s="25"/>
      <c r="H46" s="57"/>
      <c r="I46" s="58"/>
    </row>
    <row r="47" spans="2:9">
      <c r="B47" s="8"/>
      <c r="C47" s="23"/>
      <c r="D47" s="24"/>
      <c r="E47" s="29"/>
      <c r="F47" s="30"/>
      <c r="G47" s="25"/>
      <c r="H47" s="57"/>
      <c r="I47" s="58"/>
    </row>
    <row r="48" spans="2:9">
      <c r="B48" s="8"/>
      <c r="C48" s="23"/>
      <c r="D48" s="24"/>
      <c r="E48" s="29"/>
      <c r="F48" s="30"/>
      <c r="G48" s="25"/>
      <c r="H48" s="57"/>
      <c r="I48" s="58"/>
    </row>
    <row r="49" spans="2:9">
      <c r="B49" s="8"/>
      <c r="C49" s="23"/>
      <c r="D49" s="24"/>
      <c r="E49" s="29"/>
      <c r="F49" s="30"/>
      <c r="G49" s="25"/>
      <c r="H49" s="57"/>
      <c r="I49" s="58"/>
    </row>
    <row r="50" spans="2:9">
      <c r="B50" s="8"/>
      <c r="C50" s="23"/>
      <c r="D50" s="24"/>
      <c r="E50" s="29"/>
      <c r="F50" s="30"/>
      <c r="G50" s="25"/>
      <c r="H50" s="57"/>
      <c r="I50" s="58"/>
    </row>
    <row r="51" spans="2:9">
      <c r="B51" s="8"/>
      <c r="C51" s="23"/>
      <c r="D51" s="24"/>
      <c r="E51" s="29"/>
      <c r="F51" s="30"/>
      <c r="G51" s="25"/>
      <c r="H51" s="57"/>
      <c r="I51" s="58"/>
    </row>
    <row r="52" spans="2:9">
      <c r="B52" s="8"/>
      <c r="C52" s="23"/>
      <c r="D52" s="24"/>
      <c r="E52" s="29"/>
      <c r="F52" s="30"/>
      <c r="G52" s="25"/>
      <c r="H52" s="57"/>
      <c r="I52" s="58"/>
    </row>
    <row r="53" spans="2:9">
      <c r="B53" s="8"/>
      <c r="C53" s="23"/>
      <c r="D53" s="24"/>
      <c r="E53" s="29"/>
      <c r="F53" s="30"/>
      <c r="G53" s="25"/>
      <c r="H53" s="57"/>
      <c r="I53" s="58"/>
    </row>
    <row r="54" spans="2:9">
      <c r="B54" s="8"/>
      <c r="C54" s="23"/>
      <c r="D54" s="24"/>
      <c r="E54" s="29"/>
      <c r="F54" s="30"/>
      <c r="G54" s="25"/>
      <c r="H54" s="57"/>
      <c r="I54" s="58"/>
    </row>
    <row r="55" spans="2:9">
      <c r="B55" s="8"/>
      <c r="C55" s="23"/>
      <c r="D55" s="24"/>
      <c r="E55" s="29"/>
      <c r="F55" s="30"/>
      <c r="G55" s="25"/>
      <c r="H55" s="57"/>
      <c r="I55" s="58"/>
    </row>
    <row r="56" spans="2:9">
      <c r="B56" s="8"/>
      <c r="C56" s="23"/>
      <c r="D56" s="24"/>
      <c r="E56" s="29"/>
      <c r="F56" s="30"/>
      <c r="G56" s="25"/>
      <c r="H56" s="57"/>
      <c r="I56" s="58"/>
    </row>
    <row r="57" spans="2:9">
      <c r="B57" s="8"/>
      <c r="C57" s="23"/>
      <c r="D57" s="24"/>
      <c r="E57" s="29"/>
      <c r="F57" s="30"/>
      <c r="G57" s="25"/>
      <c r="H57" s="57"/>
      <c r="I57" s="58"/>
    </row>
    <row r="58" spans="2:9">
      <c r="B58" s="8"/>
      <c r="C58" s="23"/>
      <c r="D58" s="24"/>
      <c r="E58" s="29"/>
      <c r="F58" s="30"/>
      <c r="G58" s="25"/>
      <c r="H58" s="57"/>
      <c r="I58" s="58"/>
    </row>
    <row r="59" spans="2:9">
      <c r="B59" s="8"/>
      <c r="C59" s="23"/>
      <c r="D59" s="24"/>
      <c r="E59" s="29"/>
      <c r="F59" s="30"/>
      <c r="G59" s="25"/>
      <c r="H59" s="57"/>
      <c r="I59" s="58"/>
    </row>
    <row r="60" spans="2:9">
      <c r="B60" s="8"/>
      <c r="C60" s="23"/>
      <c r="D60" s="24"/>
      <c r="E60" s="29"/>
      <c r="F60" s="30"/>
      <c r="G60" s="25"/>
      <c r="H60" s="57"/>
      <c r="I60" s="58"/>
    </row>
    <row r="61" spans="2:9">
      <c r="B61" s="8"/>
      <c r="C61" s="23"/>
      <c r="D61" s="24"/>
      <c r="E61" s="29"/>
      <c r="F61" s="30"/>
      <c r="G61" s="25"/>
      <c r="H61" s="57"/>
      <c r="I61" s="58"/>
    </row>
    <row r="62" spans="2:9">
      <c r="B62" s="8"/>
      <c r="C62" s="23"/>
      <c r="D62" s="24"/>
      <c r="E62" s="29"/>
      <c r="F62" s="30"/>
      <c r="G62" s="25"/>
      <c r="H62" s="57"/>
      <c r="I62" s="58"/>
    </row>
    <row r="63" spans="2:9">
      <c r="B63" s="8"/>
      <c r="C63" s="23"/>
      <c r="D63" s="24"/>
      <c r="E63" s="29"/>
      <c r="F63" s="30"/>
      <c r="G63" s="25"/>
      <c r="H63" s="57"/>
      <c r="I63" s="58"/>
    </row>
    <row r="64" spans="2:9">
      <c r="B64" s="8"/>
      <c r="C64" s="23"/>
      <c r="D64" s="24"/>
      <c r="E64" s="29"/>
      <c r="F64" s="30"/>
      <c r="G64" s="25"/>
      <c r="H64" s="57"/>
      <c r="I64" s="58"/>
    </row>
    <row r="65" spans="2:9">
      <c r="B65" s="8"/>
      <c r="C65" s="23"/>
      <c r="D65" s="24"/>
      <c r="E65" s="29"/>
      <c r="F65" s="30"/>
      <c r="G65" s="25"/>
      <c r="H65" s="57"/>
      <c r="I65" s="58"/>
    </row>
    <row r="66" spans="2:9">
      <c r="B66" s="8"/>
      <c r="C66" s="23"/>
      <c r="D66" s="24"/>
      <c r="E66" s="29"/>
      <c r="F66" s="30"/>
      <c r="G66" s="25"/>
      <c r="H66" s="57"/>
      <c r="I66" s="58"/>
    </row>
    <row r="67" spans="2:9">
      <c r="B67" s="8"/>
      <c r="C67" s="23"/>
      <c r="D67" s="24"/>
      <c r="E67" s="29"/>
      <c r="F67" s="30"/>
      <c r="G67" s="25"/>
      <c r="H67" s="57"/>
      <c r="I67" s="58"/>
    </row>
    <row r="68" spans="2:9">
      <c r="B68" s="8"/>
      <c r="C68" s="23"/>
      <c r="D68" s="24"/>
      <c r="E68" s="29"/>
      <c r="F68" s="30"/>
      <c r="G68" s="25"/>
      <c r="H68" s="57"/>
      <c r="I68" s="58"/>
    </row>
    <row r="69" spans="2:9" ht="13.5" thickBot="1">
      <c r="B69" s="8"/>
      <c r="C69" s="23"/>
      <c r="D69" s="24"/>
      <c r="E69" s="31"/>
      <c r="F69" s="32"/>
      <c r="G69" s="25"/>
      <c r="H69" s="57"/>
      <c r="I69" s="58"/>
    </row>
    <row r="70" spans="2:9">
      <c r="B70" s="7"/>
      <c r="C70" s="3"/>
      <c r="D70" s="3"/>
      <c r="E70" s="4"/>
      <c r="F70" s="4"/>
      <c r="G70" s="3"/>
      <c r="H70" s="3"/>
      <c r="I70" s="33"/>
    </row>
    <row r="71" spans="2:9" ht="13.5" thickBot="1">
      <c r="B71" s="21" t="s">
        <v>0</v>
      </c>
      <c r="C71" s="5"/>
      <c r="D71" s="22"/>
      <c r="E71" s="5"/>
      <c r="F71" s="5"/>
      <c r="G71" s="5"/>
      <c r="H71" s="5"/>
      <c r="I71" s="34"/>
    </row>
    <row r="72" spans="2:9">
      <c r="B72" s="59" t="s">
        <v>52</v>
      </c>
      <c r="C72" s="60"/>
      <c r="D72" s="60"/>
      <c r="E72" s="60"/>
      <c r="F72" s="60"/>
      <c r="G72" s="60"/>
      <c r="H72" s="60"/>
      <c r="I72" s="61"/>
    </row>
    <row r="73" spans="2:9">
      <c r="B73" s="62" t="s">
        <v>52</v>
      </c>
      <c r="C73" s="63"/>
      <c r="D73" s="63"/>
      <c r="E73" s="63"/>
      <c r="F73" s="63"/>
      <c r="G73" s="63"/>
      <c r="H73" s="63"/>
      <c r="I73" s="64"/>
    </row>
    <row r="74" spans="2:9" ht="13.5" thickBot="1">
      <c r="B74" s="65" t="s">
        <v>52</v>
      </c>
      <c r="C74" s="66"/>
      <c r="D74" s="66"/>
      <c r="E74" s="66"/>
      <c r="F74" s="66"/>
      <c r="G74" s="66"/>
      <c r="H74" s="66"/>
      <c r="I74" s="67"/>
    </row>
    <row r="75" spans="2:9">
      <c r="B75" s="53"/>
      <c r="C75" s="53"/>
      <c r="D75" s="53"/>
      <c r="E75" s="53"/>
      <c r="F75" s="53"/>
      <c r="G75" s="53"/>
      <c r="H75" s="53"/>
    </row>
  </sheetData>
  <mergeCells count="71">
    <mergeCell ref="B72:I72"/>
    <mergeCell ref="B73:I73"/>
    <mergeCell ref="B74:I74"/>
    <mergeCell ref="H5:I5"/>
    <mergeCell ref="E8:F8"/>
    <mergeCell ref="D5:F5"/>
    <mergeCell ref="D6:F6"/>
    <mergeCell ref="D7:F7"/>
    <mergeCell ref="H66:I66"/>
    <mergeCell ref="H67:I67"/>
    <mergeCell ref="H61:I61"/>
    <mergeCell ref="H68:I68"/>
    <mergeCell ref="H69:I69"/>
    <mergeCell ref="H62:I62"/>
    <mergeCell ref="H63:I63"/>
    <mergeCell ref="H64:I64"/>
    <mergeCell ref="H65:I65"/>
    <mergeCell ref="H57:I57"/>
    <mergeCell ref="H58:I58"/>
    <mergeCell ref="H59:I59"/>
    <mergeCell ref="H60:I60"/>
    <mergeCell ref="H53:I53"/>
    <mergeCell ref="H54:I54"/>
    <mergeCell ref="H55:I55"/>
    <mergeCell ref="H56:I56"/>
    <mergeCell ref="H49:I49"/>
    <mergeCell ref="H50:I50"/>
    <mergeCell ref="H51:I51"/>
    <mergeCell ref="H52:I52"/>
    <mergeCell ref="H45:I45"/>
    <mergeCell ref="H46:I46"/>
    <mergeCell ref="H47:I47"/>
    <mergeCell ref="H48:I48"/>
    <mergeCell ref="H41:I41"/>
    <mergeCell ref="H42:I42"/>
    <mergeCell ref="H43:I43"/>
    <mergeCell ref="H44:I44"/>
    <mergeCell ref="H37:I37"/>
    <mergeCell ref="H38:I38"/>
    <mergeCell ref="H39:I39"/>
    <mergeCell ref="H40:I40"/>
    <mergeCell ref="H24:I24"/>
    <mergeCell ref="H33:I33"/>
    <mergeCell ref="H34:I34"/>
    <mergeCell ref="H35:I35"/>
    <mergeCell ref="H36:I36"/>
    <mergeCell ref="H29:I29"/>
    <mergeCell ref="H30:I30"/>
    <mergeCell ref="H31:I31"/>
    <mergeCell ref="H32:I32"/>
    <mergeCell ref="H18:I18"/>
    <mergeCell ref="H19:I19"/>
    <mergeCell ref="H20:I20"/>
    <mergeCell ref="B75:H75"/>
    <mergeCell ref="H8:I8"/>
    <mergeCell ref="H9:I9"/>
    <mergeCell ref="H10:I10"/>
    <mergeCell ref="H11:I11"/>
    <mergeCell ref="H12:I12"/>
    <mergeCell ref="H25:I25"/>
    <mergeCell ref="H26:I26"/>
    <mergeCell ref="H27:I27"/>
    <mergeCell ref="H28:I28"/>
    <mergeCell ref="H21:I21"/>
    <mergeCell ref="H22:I22"/>
    <mergeCell ref="H23:I23"/>
    <mergeCell ref="H13:I13"/>
    <mergeCell ref="H14:I14"/>
    <mergeCell ref="H15:I15"/>
    <mergeCell ref="H16:I16"/>
    <mergeCell ref="H17:I17"/>
  </mergeCells>
  <phoneticPr fontId="0" type="noConversion"/>
  <pageMargins left="0.75" right="0.75" top="1" bottom="1" header="0.5" footer="0.5"/>
  <pageSetup scale="67" orientation="portrait" horizontalDpi="120" verticalDpi="14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A2A4A-1579-4C68-9DEC-85B51F861EFE}">
  <dimension ref="A3:E9"/>
  <sheetViews>
    <sheetView showGridLines="0" zoomScale="85" zoomScaleNormal="85" workbookViewId="0">
      <selection activeCell="E9" sqref="A4:E9"/>
    </sheetView>
  </sheetViews>
  <sheetFormatPr baseColWidth="10" defaultRowHeight="12.75"/>
  <cols>
    <col min="1" max="1" width="49.7109375" bestFit="1" customWidth="1"/>
    <col min="2" max="2" width="19.7109375" bestFit="1" customWidth="1"/>
    <col min="3" max="4" width="25.5703125" bestFit="1" customWidth="1"/>
    <col min="5" max="5" width="26.85546875" bestFit="1" customWidth="1"/>
  </cols>
  <sheetData>
    <row r="3" spans="1:5">
      <c r="A3" s="85" t="s">
        <v>167</v>
      </c>
      <c r="B3" t="s">
        <v>169</v>
      </c>
      <c r="C3" t="s">
        <v>171</v>
      </c>
      <c r="D3" t="s">
        <v>170</v>
      </c>
      <c r="E3" t="s">
        <v>172</v>
      </c>
    </row>
    <row r="4" spans="1:5">
      <c r="A4" s="86" t="s">
        <v>162</v>
      </c>
      <c r="B4" s="87">
        <v>5</v>
      </c>
      <c r="C4" s="88">
        <v>26857618</v>
      </c>
      <c r="D4" s="88"/>
      <c r="E4" s="88">
        <v>0</v>
      </c>
    </row>
    <row r="5" spans="1:5">
      <c r="A5" s="86" t="s">
        <v>166</v>
      </c>
      <c r="B5" s="87">
        <v>11</v>
      </c>
      <c r="C5" s="88">
        <v>116140000</v>
      </c>
      <c r="D5" s="88"/>
      <c r="E5" s="88">
        <v>0</v>
      </c>
    </row>
    <row r="6" spans="1:5">
      <c r="A6" s="86" t="s">
        <v>164</v>
      </c>
      <c r="B6" s="87">
        <v>1</v>
      </c>
      <c r="C6" s="88">
        <v>9524888</v>
      </c>
      <c r="D6" s="88"/>
      <c r="E6" s="88">
        <v>9769116</v>
      </c>
    </row>
    <row r="7" spans="1:5">
      <c r="A7" s="86" t="s">
        <v>163</v>
      </c>
      <c r="B7" s="87">
        <v>1</v>
      </c>
      <c r="C7" s="88">
        <v>2612000</v>
      </c>
      <c r="D7" s="88"/>
      <c r="E7" s="88"/>
    </row>
    <row r="8" spans="1:5">
      <c r="A8" s="86" t="s">
        <v>165</v>
      </c>
      <c r="B8" s="87">
        <v>1</v>
      </c>
      <c r="C8" s="88">
        <v>66830</v>
      </c>
      <c r="D8" s="88">
        <v>66830</v>
      </c>
      <c r="E8" s="88">
        <v>0</v>
      </c>
    </row>
    <row r="9" spans="1:5">
      <c r="A9" s="86" t="s">
        <v>168</v>
      </c>
      <c r="B9" s="87">
        <v>19</v>
      </c>
      <c r="C9" s="88">
        <v>155201336</v>
      </c>
      <c r="D9" s="88">
        <v>66830</v>
      </c>
      <c r="E9" s="88">
        <v>9769116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D5036-B392-4C44-8B78-D96309206D3F}">
  <dimension ref="A1:AO21"/>
  <sheetViews>
    <sheetView showGridLines="0" topLeftCell="I1" zoomScale="85" zoomScaleNormal="85" workbookViewId="0">
      <selection activeCell="M24" sqref="M24"/>
    </sheetView>
  </sheetViews>
  <sheetFormatPr baseColWidth="10" defaultRowHeight="12.75"/>
  <cols>
    <col min="1" max="1" width="10.28515625" bestFit="1" customWidth="1"/>
    <col min="2" max="2" width="19.7109375" bestFit="1" customWidth="1"/>
    <col min="4" max="4" width="9.5703125" bestFit="1" customWidth="1"/>
    <col min="5" max="5" width="8.7109375" bestFit="1" customWidth="1"/>
    <col min="6" max="6" width="9.140625" bestFit="1" customWidth="1"/>
    <col min="7" max="7" width="11.28515625" bestFit="1" customWidth="1"/>
    <col min="8" max="8" width="11.28515625" customWidth="1"/>
    <col min="9" max="9" width="18.5703125" customWidth="1"/>
    <col min="10" max="10" width="10.28515625" bestFit="1" customWidth="1"/>
    <col min="11" max="12" width="15.140625" bestFit="1" customWidth="1"/>
    <col min="13" max="13" width="69.85546875" bestFit="1" customWidth="1"/>
    <col min="14" max="14" width="49.7109375" bestFit="1" customWidth="1"/>
    <col min="15" max="15" width="16.7109375" bestFit="1" customWidth="1"/>
    <col min="16" max="16" width="23.5703125" bestFit="1" customWidth="1"/>
    <col min="17" max="17" width="18" bestFit="1" customWidth="1"/>
    <col min="18" max="18" width="10.7109375" bestFit="1" customWidth="1"/>
    <col min="19" max="19" width="14.28515625" customWidth="1"/>
    <col min="20" max="20" width="10.5703125" bestFit="1" customWidth="1"/>
    <col min="21" max="21" width="31" customWidth="1"/>
    <col min="22" max="22" width="14.140625" bestFit="1" customWidth="1"/>
    <col min="23" max="23" width="13.140625" bestFit="1" customWidth="1"/>
    <col min="24" max="24" width="11.5703125" bestFit="1" customWidth="1"/>
    <col min="25" max="25" width="14.140625" bestFit="1" customWidth="1"/>
    <col min="26" max="26" width="11.28515625" bestFit="1" customWidth="1"/>
    <col min="27" max="27" width="11.140625" bestFit="1" customWidth="1"/>
    <col min="28" max="28" width="11.28515625" bestFit="1" customWidth="1"/>
    <col min="29" max="29" width="12.42578125" bestFit="1" customWidth="1"/>
    <col min="31" max="31" width="11" bestFit="1" customWidth="1"/>
    <col min="32" max="32" width="11.5703125" bestFit="1" customWidth="1"/>
    <col min="33" max="33" width="8.5703125" bestFit="1" customWidth="1"/>
    <col min="34" max="34" width="10.140625" bestFit="1" customWidth="1"/>
    <col min="35" max="35" width="11.28515625" bestFit="1" customWidth="1"/>
    <col min="36" max="36" width="9.42578125" bestFit="1" customWidth="1"/>
    <col min="37" max="37" width="12.140625" bestFit="1" customWidth="1"/>
    <col min="38" max="38" width="9.28515625" bestFit="1" customWidth="1"/>
    <col min="39" max="39" width="12.140625" bestFit="1" customWidth="1"/>
    <col min="40" max="40" width="22.5703125" bestFit="1" customWidth="1"/>
    <col min="41" max="41" width="9.7109375" bestFit="1" customWidth="1"/>
  </cols>
  <sheetData>
    <row r="1" spans="1:41">
      <c r="I1" s="79"/>
      <c r="J1" s="79" t="s">
        <v>157</v>
      </c>
      <c r="K1" s="80">
        <f>SUBTOTAL(9,K3:K21)</f>
        <v>155201336</v>
      </c>
      <c r="L1" s="80">
        <f>SUBTOTAL(9,L3:L21)</f>
        <v>155201336</v>
      </c>
      <c r="M1" s="79"/>
      <c r="N1" s="79"/>
      <c r="O1" s="80">
        <f>SUBTOTAL(9,O3:O21)</f>
        <v>66830</v>
      </c>
      <c r="P1" s="79"/>
      <c r="Q1" s="79"/>
      <c r="S1" s="80">
        <f>SUBTOTAL(9,S3:S21)</f>
        <v>189843210</v>
      </c>
      <c r="V1" s="80">
        <f>SUBTOTAL(9,V3:V21)</f>
        <v>180074094</v>
      </c>
      <c r="X1" s="80">
        <f>SUBTOTAL(9,X3:X21)</f>
        <v>1058560</v>
      </c>
      <c r="Y1" s="80">
        <f>SUBTOTAL(9,Y3:Y21)</f>
        <v>62156998</v>
      </c>
    </row>
    <row r="2" spans="1:41" ht="39.950000000000003" customHeight="1">
      <c r="A2" s="75" t="s">
        <v>86</v>
      </c>
      <c r="B2" s="75" t="s">
        <v>72</v>
      </c>
      <c r="C2" s="75" t="s">
        <v>73</v>
      </c>
      <c r="D2" s="75" t="s">
        <v>87</v>
      </c>
      <c r="E2" s="75" t="s">
        <v>88</v>
      </c>
      <c r="F2" s="75" t="s">
        <v>89</v>
      </c>
      <c r="G2" s="75" t="s">
        <v>90</v>
      </c>
      <c r="H2" s="81" t="s">
        <v>117</v>
      </c>
      <c r="I2" s="81" t="s">
        <v>118</v>
      </c>
      <c r="J2" s="75" t="s">
        <v>91</v>
      </c>
      <c r="K2" s="75" t="s">
        <v>92</v>
      </c>
      <c r="L2" s="75" t="s">
        <v>93</v>
      </c>
      <c r="M2" s="75" t="s">
        <v>94</v>
      </c>
      <c r="N2" s="82" t="s">
        <v>158</v>
      </c>
      <c r="O2" s="82" t="s">
        <v>159</v>
      </c>
      <c r="P2" s="82" t="s">
        <v>160</v>
      </c>
      <c r="Q2" s="82" t="s">
        <v>161</v>
      </c>
      <c r="R2" s="75" t="s">
        <v>95</v>
      </c>
      <c r="S2" s="75" t="s">
        <v>96</v>
      </c>
      <c r="T2" s="81" t="s">
        <v>97</v>
      </c>
      <c r="U2" s="81" t="s">
        <v>105</v>
      </c>
      <c r="V2" s="75" t="s">
        <v>98</v>
      </c>
      <c r="W2" s="75" t="s">
        <v>99</v>
      </c>
      <c r="X2" s="81" t="s">
        <v>74</v>
      </c>
      <c r="Y2" s="81" t="s">
        <v>100</v>
      </c>
      <c r="Z2" s="81" t="s">
        <v>101</v>
      </c>
      <c r="AA2" s="81" t="s">
        <v>102</v>
      </c>
      <c r="AB2" s="75" t="s">
        <v>103</v>
      </c>
      <c r="AC2" s="75" t="s">
        <v>75</v>
      </c>
      <c r="AD2" s="75" t="s">
        <v>104</v>
      </c>
      <c r="AE2" s="75" t="s">
        <v>106</v>
      </c>
      <c r="AF2" s="75" t="s">
        <v>107</v>
      </c>
      <c r="AG2" s="75" t="s">
        <v>108</v>
      </c>
      <c r="AH2" s="75" t="s">
        <v>109</v>
      </c>
      <c r="AI2" s="75" t="s">
        <v>110</v>
      </c>
      <c r="AJ2" s="75" t="s">
        <v>111</v>
      </c>
      <c r="AK2" s="75" t="s">
        <v>112</v>
      </c>
      <c r="AL2" s="75" t="s">
        <v>113</v>
      </c>
      <c r="AM2" s="75" t="s">
        <v>114</v>
      </c>
      <c r="AN2" s="75" t="s">
        <v>115</v>
      </c>
      <c r="AO2" s="75" t="s">
        <v>116</v>
      </c>
    </row>
    <row r="3" spans="1:41">
      <c r="A3" s="73">
        <v>830123305</v>
      </c>
      <c r="B3" s="73" t="s">
        <v>76</v>
      </c>
      <c r="C3" s="73" t="s">
        <v>77</v>
      </c>
      <c r="D3" s="73">
        <v>4975</v>
      </c>
      <c r="E3" s="73"/>
      <c r="F3" s="73"/>
      <c r="G3" s="73"/>
      <c r="H3" s="73" t="s">
        <v>119</v>
      </c>
      <c r="I3" s="73" t="s">
        <v>120</v>
      </c>
      <c r="J3" s="74">
        <v>44536</v>
      </c>
      <c r="K3" s="77">
        <v>2612000</v>
      </c>
      <c r="L3" s="77">
        <v>2612000</v>
      </c>
      <c r="M3" s="73" t="s">
        <v>78</v>
      </c>
      <c r="N3" s="83" t="s">
        <v>163</v>
      </c>
      <c r="O3" s="73"/>
      <c r="P3" s="73"/>
      <c r="Q3" s="73"/>
      <c r="R3" s="73" t="s">
        <v>79</v>
      </c>
      <c r="S3" s="77"/>
      <c r="T3" s="77"/>
      <c r="U3" s="73"/>
      <c r="V3" s="77"/>
      <c r="W3" s="77"/>
      <c r="X3" s="77"/>
      <c r="Y3" s="77"/>
      <c r="Z3" s="73"/>
      <c r="AA3" s="73"/>
      <c r="AB3" s="73"/>
      <c r="AC3" s="73"/>
      <c r="AD3" s="73"/>
      <c r="AE3" s="74">
        <v>44598</v>
      </c>
      <c r="AF3" s="73"/>
      <c r="AG3" s="73"/>
      <c r="AH3" s="73"/>
      <c r="AI3" s="73"/>
      <c r="AJ3" s="73"/>
      <c r="AK3" s="73"/>
      <c r="AL3" s="73"/>
      <c r="AM3" s="73"/>
      <c r="AN3" s="73"/>
      <c r="AO3" s="78">
        <v>4012022</v>
      </c>
    </row>
    <row r="4" spans="1:41">
      <c r="A4" s="73">
        <v>830123305</v>
      </c>
      <c r="B4" s="73" t="s">
        <v>76</v>
      </c>
      <c r="C4" s="73" t="s">
        <v>77</v>
      </c>
      <c r="D4" s="73">
        <v>4606</v>
      </c>
      <c r="E4" s="73" t="s">
        <v>77</v>
      </c>
      <c r="F4" s="73">
        <v>4606</v>
      </c>
      <c r="G4" s="73"/>
      <c r="H4" s="73" t="s">
        <v>121</v>
      </c>
      <c r="I4" s="73" t="s">
        <v>122</v>
      </c>
      <c r="J4" s="74">
        <v>44484</v>
      </c>
      <c r="K4" s="77">
        <v>17180000</v>
      </c>
      <c r="L4" s="77">
        <v>17180000</v>
      </c>
      <c r="M4" s="73" t="s">
        <v>80</v>
      </c>
      <c r="N4" s="83" t="s">
        <v>166</v>
      </c>
      <c r="O4" s="73"/>
      <c r="P4" s="73"/>
      <c r="Q4" s="73"/>
      <c r="R4" s="73" t="s">
        <v>81</v>
      </c>
      <c r="S4" s="77">
        <v>17180000</v>
      </c>
      <c r="T4" s="77">
        <v>0</v>
      </c>
      <c r="U4" s="73"/>
      <c r="V4" s="77">
        <v>17180000</v>
      </c>
      <c r="W4" s="77">
        <v>0</v>
      </c>
      <c r="X4" s="77"/>
      <c r="Y4" s="77"/>
      <c r="Z4" s="73"/>
      <c r="AA4" s="73"/>
      <c r="AB4" s="73"/>
      <c r="AC4" s="73">
        <v>212178495246550</v>
      </c>
      <c r="AD4" s="73"/>
      <c r="AE4" s="74">
        <v>44545</v>
      </c>
      <c r="AF4" s="73"/>
      <c r="AG4" s="73">
        <v>2</v>
      </c>
      <c r="AH4" s="73"/>
      <c r="AI4" s="73"/>
      <c r="AJ4" s="73">
        <v>1</v>
      </c>
      <c r="AK4" s="73">
        <v>20211030</v>
      </c>
      <c r="AL4" s="73">
        <v>20211019</v>
      </c>
      <c r="AM4" s="73">
        <v>17180000</v>
      </c>
      <c r="AN4" s="73">
        <v>0</v>
      </c>
      <c r="AO4" s="78">
        <v>4012022</v>
      </c>
    </row>
    <row r="5" spans="1:41">
      <c r="A5" s="73">
        <v>830123305</v>
      </c>
      <c r="B5" s="73" t="s">
        <v>76</v>
      </c>
      <c r="C5" s="73" t="s">
        <v>77</v>
      </c>
      <c r="D5" s="73">
        <v>4607</v>
      </c>
      <c r="E5" s="73" t="s">
        <v>77</v>
      </c>
      <c r="F5" s="73">
        <v>4607</v>
      </c>
      <c r="G5" s="73"/>
      <c r="H5" s="73" t="s">
        <v>123</v>
      </c>
      <c r="I5" s="73" t="s">
        <v>124</v>
      </c>
      <c r="J5" s="74">
        <v>44484</v>
      </c>
      <c r="K5" s="77">
        <v>2612000</v>
      </c>
      <c r="L5" s="77">
        <v>2612000</v>
      </c>
      <c r="M5" s="73" t="s">
        <v>80</v>
      </c>
      <c r="N5" s="83" t="s">
        <v>166</v>
      </c>
      <c r="O5" s="73"/>
      <c r="P5" s="73"/>
      <c r="Q5" s="73"/>
      <c r="R5" s="73" t="s">
        <v>81</v>
      </c>
      <c r="S5" s="77">
        <v>2612000</v>
      </c>
      <c r="T5" s="77">
        <v>0</v>
      </c>
      <c r="U5" s="73"/>
      <c r="V5" s="77">
        <v>2612000</v>
      </c>
      <c r="W5" s="77">
        <v>0</v>
      </c>
      <c r="X5" s="77"/>
      <c r="Y5" s="77"/>
      <c r="Z5" s="73"/>
      <c r="AA5" s="73"/>
      <c r="AB5" s="73"/>
      <c r="AC5" s="73">
        <v>212178495266646</v>
      </c>
      <c r="AD5" s="73"/>
      <c r="AE5" s="74">
        <v>44545</v>
      </c>
      <c r="AF5" s="73"/>
      <c r="AG5" s="73">
        <v>2</v>
      </c>
      <c r="AH5" s="73"/>
      <c r="AI5" s="73"/>
      <c r="AJ5" s="73">
        <v>1</v>
      </c>
      <c r="AK5" s="73">
        <v>20211030</v>
      </c>
      <c r="AL5" s="73">
        <v>20211019</v>
      </c>
      <c r="AM5" s="73">
        <v>2612000</v>
      </c>
      <c r="AN5" s="73">
        <v>0</v>
      </c>
      <c r="AO5" s="78">
        <v>4012022</v>
      </c>
    </row>
    <row r="6" spans="1:41">
      <c r="A6" s="73">
        <v>830123305</v>
      </c>
      <c r="B6" s="73" t="s">
        <v>76</v>
      </c>
      <c r="C6" s="73" t="s">
        <v>77</v>
      </c>
      <c r="D6" s="73">
        <v>4608</v>
      </c>
      <c r="E6" s="73" t="s">
        <v>77</v>
      </c>
      <c r="F6" s="73">
        <v>4608</v>
      </c>
      <c r="G6" s="73"/>
      <c r="H6" s="73" t="s">
        <v>125</v>
      </c>
      <c r="I6" s="73" t="s">
        <v>126</v>
      </c>
      <c r="J6" s="74">
        <v>44484</v>
      </c>
      <c r="K6" s="77">
        <v>17180000</v>
      </c>
      <c r="L6" s="77">
        <v>17180000</v>
      </c>
      <c r="M6" s="73" t="s">
        <v>80</v>
      </c>
      <c r="N6" s="83" t="s">
        <v>166</v>
      </c>
      <c r="O6" s="73"/>
      <c r="P6" s="73"/>
      <c r="Q6" s="73"/>
      <c r="R6" s="73" t="s">
        <v>81</v>
      </c>
      <c r="S6" s="77">
        <v>17180000</v>
      </c>
      <c r="T6" s="77">
        <v>0</v>
      </c>
      <c r="U6" s="73"/>
      <c r="V6" s="77">
        <v>17180000</v>
      </c>
      <c r="W6" s="77">
        <v>0</v>
      </c>
      <c r="X6" s="77"/>
      <c r="Y6" s="77"/>
      <c r="Z6" s="73"/>
      <c r="AA6" s="73"/>
      <c r="AB6" s="73"/>
      <c r="AC6" s="73">
        <v>212178495246551</v>
      </c>
      <c r="AD6" s="73"/>
      <c r="AE6" s="74">
        <v>44545</v>
      </c>
      <c r="AF6" s="73"/>
      <c r="AG6" s="73">
        <v>2</v>
      </c>
      <c r="AH6" s="73"/>
      <c r="AI6" s="73"/>
      <c r="AJ6" s="73">
        <v>1</v>
      </c>
      <c r="AK6" s="73">
        <v>20211030</v>
      </c>
      <c r="AL6" s="73">
        <v>20211016</v>
      </c>
      <c r="AM6" s="73">
        <v>17180000</v>
      </c>
      <c r="AN6" s="73">
        <v>0</v>
      </c>
      <c r="AO6" s="78">
        <v>4012022</v>
      </c>
    </row>
    <row r="7" spans="1:41">
      <c r="A7" s="73">
        <v>830123305</v>
      </c>
      <c r="B7" s="73" t="s">
        <v>76</v>
      </c>
      <c r="C7" s="73" t="s">
        <v>77</v>
      </c>
      <c r="D7" s="73">
        <v>4609</v>
      </c>
      <c r="E7" s="73" t="s">
        <v>77</v>
      </c>
      <c r="F7" s="73">
        <v>4609</v>
      </c>
      <c r="G7" s="73"/>
      <c r="H7" s="73" t="s">
        <v>127</v>
      </c>
      <c r="I7" s="73" t="s">
        <v>128</v>
      </c>
      <c r="J7" s="74">
        <v>44484</v>
      </c>
      <c r="K7" s="77">
        <v>2612000</v>
      </c>
      <c r="L7" s="77">
        <v>2612000</v>
      </c>
      <c r="M7" s="73" t="s">
        <v>80</v>
      </c>
      <c r="N7" s="83" t="s">
        <v>166</v>
      </c>
      <c r="O7" s="73"/>
      <c r="P7" s="73"/>
      <c r="Q7" s="73"/>
      <c r="R7" s="73" t="s">
        <v>81</v>
      </c>
      <c r="S7" s="77">
        <v>2612000</v>
      </c>
      <c r="T7" s="77">
        <v>0</v>
      </c>
      <c r="U7" s="73"/>
      <c r="V7" s="77">
        <v>2612000</v>
      </c>
      <c r="W7" s="77">
        <v>0</v>
      </c>
      <c r="X7" s="77"/>
      <c r="Y7" s="77"/>
      <c r="Z7" s="73"/>
      <c r="AA7" s="73"/>
      <c r="AB7" s="73"/>
      <c r="AC7" s="73">
        <v>212458495551454</v>
      </c>
      <c r="AD7" s="73"/>
      <c r="AE7" s="74">
        <v>44545</v>
      </c>
      <c r="AF7" s="73"/>
      <c r="AG7" s="73">
        <v>2</v>
      </c>
      <c r="AH7" s="73"/>
      <c r="AI7" s="73"/>
      <c r="AJ7" s="73">
        <v>1</v>
      </c>
      <c r="AK7" s="73">
        <v>20211030</v>
      </c>
      <c r="AL7" s="73">
        <v>20211019</v>
      </c>
      <c r="AM7" s="73">
        <v>2612000</v>
      </c>
      <c r="AN7" s="73">
        <v>0</v>
      </c>
      <c r="AO7" s="78">
        <v>4012022</v>
      </c>
    </row>
    <row r="8" spans="1:41">
      <c r="A8" s="73">
        <v>830123305</v>
      </c>
      <c r="B8" s="73" t="s">
        <v>76</v>
      </c>
      <c r="C8" s="73" t="s">
        <v>77</v>
      </c>
      <c r="D8" s="73">
        <v>4610</v>
      </c>
      <c r="E8" s="73" t="s">
        <v>77</v>
      </c>
      <c r="F8" s="73">
        <v>4610</v>
      </c>
      <c r="G8" s="73"/>
      <c r="H8" s="73" t="s">
        <v>129</v>
      </c>
      <c r="I8" s="73" t="s">
        <v>130</v>
      </c>
      <c r="J8" s="74">
        <v>44484</v>
      </c>
      <c r="K8" s="77">
        <v>17180000</v>
      </c>
      <c r="L8" s="77">
        <v>17180000</v>
      </c>
      <c r="M8" s="73" t="s">
        <v>80</v>
      </c>
      <c r="N8" s="83" t="s">
        <v>166</v>
      </c>
      <c r="O8" s="73"/>
      <c r="P8" s="73"/>
      <c r="Q8" s="73"/>
      <c r="R8" s="73" t="s">
        <v>81</v>
      </c>
      <c r="S8" s="77">
        <v>17180000</v>
      </c>
      <c r="T8" s="77">
        <v>0</v>
      </c>
      <c r="U8" s="73"/>
      <c r="V8" s="77">
        <v>17180000</v>
      </c>
      <c r="W8" s="77">
        <v>0</v>
      </c>
      <c r="X8" s="77"/>
      <c r="Y8" s="77"/>
      <c r="Z8" s="73"/>
      <c r="AA8" s="73"/>
      <c r="AB8" s="73"/>
      <c r="AC8" s="73">
        <v>212178495246552</v>
      </c>
      <c r="AD8" s="73"/>
      <c r="AE8" s="74">
        <v>44545</v>
      </c>
      <c r="AF8" s="73"/>
      <c r="AG8" s="73">
        <v>2</v>
      </c>
      <c r="AH8" s="73"/>
      <c r="AI8" s="73"/>
      <c r="AJ8" s="73">
        <v>1</v>
      </c>
      <c r="AK8" s="73">
        <v>20211030</v>
      </c>
      <c r="AL8" s="73">
        <v>20211016</v>
      </c>
      <c r="AM8" s="73">
        <v>17180000</v>
      </c>
      <c r="AN8" s="73">
        <v>0</v>
      </c>
      <c r="AO8" s="78">
        <v>4012022</v>
      </c>
    </row>
    <row r="9" spans="1:41">
      <c r="A9" s="73">
        <v>830123305</v>
      </c>
      <c r="B9" s="73" t="s">
        <v>76</v>
      </c>
      <c r="C9" s="73" t="s">
        <v>77</v>
      </c>
      <c r="D9" s="73">
        <v>4611</v>
      </c>
      <c r="E9" s="73" t="s">
        <v>77</v>
      </c>
      <c r="F9" s="73">
        <v>4611</v>
      </c>
      <c r="G9" s="73"/>
      <c r="H9" s="73" t="s">
        <v>131</v>
      </c>
      <c r="I9" s="73" t="s">
        <v>132</v>
      </c>
      <c r="J9" s="74">
        <v>44484</v>
      </c>
      <c r="K9" s="77">
        <v>2612000</v>
      </c>
      <c r="L9" s="77">
        <v>2612000</v>
      </c>
      <c r="M9" s="73" t="s">
        <v>80</v>
      </c>
      <c r="N9" s="83" t="s">
        <v>166</v>
      </c>
      <c r="O9" s="73"/>
      <c r="P9" s="73"/>
      <c r="Q9" s="73"/>
      <c r="R9" s="73" t="s">
        <v>81</v>
      </c>
      <c r="S9" s="77">
        <v>2612000</v>
      </c>
      <c r="T9" s="77">
        <v>0</v>
      </c>
      <c r="U9" s="73"/>
      <c r="V9" s="77">
        <v>2612000</v>
      </c>
      <c r="W9" s="77">
        <v>0</v>
      </c>
      <c r="X9" s="77"/>
      <c r="Y9" s="77"/>
      <c r="Z9" s="73"/>
      <c r="AA9" s="73"/>
      <c r="AB9" s="73"/>
      <c r="AC9" s="73">
        <v>212748495594066</v>
      </c>
      <c r="AD9" s="73"/>
      <c r="AE9" s="74">
        <v>44545</v>
      </c>
      <c r="AF9" s="73"/>
      <c r="AG9" s="73">
        <v>2</v>
      </c>
      <c r="AH9" s="73"/>
      <c r="AI9" s="73"/>
      <c r="AJ9" s="73">
        <v>1</v>
      </c>
      <c r="AK9" s="73">
        <v>20211030</v>
      </c>
      <c r="AL9" s="73">
        <v>20211016</v>
      </c>
      <c r="AM9" s="73">
        <v>2612000</v>
      </c>
      <c r="AN9" s="73">
        <v>0</v>
      </c>
      <c r="AO9" s="78">
        <v>4012022</v>
      </c>
    </row>
    <row r="10" spans="1:41">
      <c r="A10" s="73">
        <v>830123305</v>
      </c>
      <c r="B10" s="73" t="s">
        <v>76</v>
      </c>
      <c r="C10" s="73" t="s">
        <v>77</v>
      </c>
      <c r="D10" s="73">
        <v>4706</v>
      </c>
      <c r="E10" s="73" t="s">
        <v>77</v>
      </c>
      <c r="F10" s="73">
        <v>4706</v>
      </c>
      <c r="G10" s="73"/>
      <c r="H10" s="73" t="s">
        <v>133</v>
      </c>
      <c r="I10" s="73" t="s">
        <v>134</v>
      </c>
      <c r="J10" s="74">
        <v>44502</v>
      </c>
      <c r="K10" s="77">
        <v>17180000</v>
      </c>
      <c r="L10" s="77">
        <v>17180000</v>
      </c>
      <c r="M10" s="73" t="s">
        <v>80</v>
      </c>
      <c r="N10" s="83" t="s">
        <v>166</v>
      </c>
      <c r="O10" s="73"/>
      <c r="P10" s="73"/>
      <c r="Q10" s="73"/>
      <c r="R10" s="73" t="s">
        <v>81</v>
      </c>
      <c r="S10" s="77">
        <v>17180000</v>
      </c>
      <c r="T10" s="77">
        <v>0</v>
      </c>
      <c r="U10" s="73"/>
      <c r="V10" s="77">
        <v>17180000</v>
      </c>
      <c r="W10" s="77">
        <v>0</v>
      </c>
      <c r="X10" s="77"/>
      <c r="Y10" s="77"/>
      <c r="Z10" s="73"/>
      <c r="AA10" s="73"/>
      <c r="AB10" s="73"/>
      <c r="AC10" s="73">
        <v>211548516433962</v>
      </c>
      <c r="AD10" s="73"/>
      <c r="AE10" s="74">
        <v>44563</v>
      </c>
      <c r="AF10" s="73"/>
      <c r="AG10" s="73">
        <v>2</v>
      </c>
      <c r="AH10" s="73"/>
      <c r="AI10" s="73"/>
      <c r="AJ10" s="73">
        <v>1</v>
      </c>
      <c r="AK10" s="73">
        <v>20211130</v>
      </c>
      <c r="AL10" s="73">
        <v>20211113</v>
      </c>
      <c r="AM10" s="73">
        <v>17180000</v>
      </c>
      <c r="AN10" s="73">
        <v>0</v>
      </c>
      <c r="AO10" s="78">
        <v>4012022</v>
      </c>
    </row>
    <row r="11" spans="1:41">
      <c r="A11" s="73">
        <v>830123305</v>
      </c>
      <c r="B11" s="73" t="s">
        <v>76</v>
      </c>
      <c r="C11" s="73" t="s">
        <v>77</v>
      </c>
      <c r="D11" s="73">
        <v>4707</v>
      </c>
      <c r="E11" s="73" t="s">
        <v>77</v>
      </c>
      <c r="F11" s="73">
        <v>4707</v>
      </c>
      <c r="G11" s="73"/>
      <c r="H11" s="73" t="s">
        <v>135</v>
      </c>
      <c r="I11" s="73" t="s">
        <v>136</v>
      </c>
      <c r="J11" s="74">
        <v>44502</v>
      </c>
      <c r="K11" s="77">
        <v>2612000</v>
      </c>
      <c r="L11" s="77">
        <v>2612000</v>
      </c>
      <c r="M11" s="73" t="s">
        <v>80</v>
      </c>
      <c r="N11" s="83" t="s">
        <v>166</v>
      </c>
      <c r="O11" s="73"/>
      <c r="P11" s="73"/>
      <c r="Q11" s="73"/>
      <c r="R11" s="73" t="s">
        <v>81</v>
      </c>
      <c r="S11" s="77">
        <v>2612000</v>
      </c>
      <c r="T11" s="77">
        <v>0</v>
      </c>
      <c r="U11" s="73"/>
      <c r="V11" s="77">
        <v>2612000</v>
      </c>
      <c r="W11" s="77">
        <v>0</v>
      </c>
      <c r="X11" s="77"/>
      <c r="Y11" s="77"/>
      <c r="Z11" s="73"/>
      <c r="AA11" s="73"/>
      <c r="AB11" s="73"/>
      <c r="AC11" s="73">
        <v>211838495536152</v>
      </c>
      <c r="AD11" s="73"/>
      <c r="AE11" s="74">
        <v>44563</v>
      </c>
      <c r="AF11" s="73"/>
      <c r="AG11" s="73">
        <v>2</v>
      </c>
      <c r="AH11" s="73"/>
      <c r="AI11" s="73"/>
      <c r="AJ11" s="73">
        <v>1</v>
      </c>
      <c r="AK11" s="73">
        <v>20211130</v>
      </c>
      <c r="AL11" s="73">
        <v>20211113</v>
      </c>
      <c r="AM11" s="73">
        <v>2612000</v>
      </c>
      <c r="AN11" s="73">
        <v>0</v>
      </c>
      <c r="AO11" s="78">
        <v>4012022</v>
      </c>
    </row>
    <row r="12" spans="1:41">
      <c r="A12" s="73">
        <v>830123305</v>
      </c>
      <c r="B12" s="73" t="s">
        <v>76</v>
      </c>
      <c r="C12" s="73" t="s">
        <v>77</v>
      </c>
      <c r="D12" s="73">
        <v>4727</v>
      </c>
      <c r="E12" s="73" t="s">
        <v>77</v>
      </c>
      <c r="F12" s="73">
        <v>4727</v>
      </c>
      <c r="G12" s="73"/>
      <c r="H12" s="73" t="s">
        <v>137</v>
      </c>
      <c r="I12" s="73" t="s">
        <v>138</v>
      </c>
      <c r="J12" s="74">
        <v>44503</v>
      </c>
      <c r="K12" s="77">
        <v>17180000</v>
      </c>
      <c r="L12" s="77">
        <v>17180000</v>
      </c>
      <c r="M12" s="73" t="s">
        <v>80</v>
      </c>
      <c r="N12" s="83" t="s">
        <v>166</v>
      </c>
      <c r="O12" s="73"/>
      <c r="P12" s="73"/>
      <c r="Q12" s="73"/>
      <c r="R12" s="73" t="s">
        <v>81</v>
      </c>
      <c r="S12" s="77">
        <v>17180000</v>
      </c>
      <c r="T12" s="77">
        <v>0</v>
      </c>
      <c r="U12" s="73"/>
      <c r="V12" s="77">
        <v>17180000</v>
      </c>
      <c r="W12" s="77">
        <v>0</v>
      </c>
      <c r="X12" s="77"/>
      <c r="Y12" s="77"/>
      <c r="Z12" s="73"/>
      <c r="AA12" s="73"/>
      <c r="AB12" s="73"/>
      <c r="AC12" s="73">
        <v>213078495302767</v>
      </c>
      <c r="AD12" s="73"/>
      <c r="AE12" s="74">
        <v>44564</v>
      </c>
      <c r="AF12" s="73"/>
      <c r="AG12" s="73">
        <v>2</v>
      </c>
      <c r="AH12" s="73"/>
      <c r="AI12" s="73"/>
      <c r="AJ12" s="73">
        <v>1</v>
      </c>
      <c r="AK12" s="73">
        <v>20211130</v>
      </c>
      <c r="AL12" s="73">
        <v>20211120</v>
      </c>
      <c r="AM12" s="73">
        <v>17180000</v>
      </c>
      <c r="AN12" s="73">
        <v>0</v>
      </c>
      <c r="AO12" s="78">
        <v>4012022</v>
      </c>
    </row>
    <row r="13" spans="1:41">
      <c r="A13" s="73">
        <v>830123305</v>
      </c>
      <c r="B13" s="73" t="s">
        <v>76</v>
      </c>
      <c r="C13" s="73" t="s">
        <v>77</v>
      </c>
      <c r="D13" s="73">
        <v>4728</v>
      </c>
      <c r="E13" s="73" t="s">
        <v>77</v>
      </c>
      <c r="F13" s="73">
        <v>4728</v>
      </c>
      <c r="G13" s="73"/>
      <c r="H13" s="73" t="s">
        <v>139</v>
      </c>
      <c r="I13" s="73" t="s">
        <v>140</v>
      </c>
      <c r="J13" s="74">
        <v>44503</v>
      </c>
      <c r="K13" s="77">
        <v>2612000</v>
      </c>
      <c r="L13" s="77">
        <v>2612000</v>
      </c>
      <c r="M13" s="73" t="s">
        <v>80</v>
      </c>
      <c r="N13" s="83" t="s">
        <v>166</v>
      </c>
      <c r="O13" s="73"/>
      <c r="P13" s="73"/>
      <c r="Q13" s="73"/>
      <c r="R13" s="73" t="s">
        <v>81</v>
      </c>
      <c r="S13" s="77">
        <v>2612000</v>
      </c>
      <c r="T13" s="77">
        <v>0</v>
      </c>
      <c r="U13" s="73"/>
      <c r="V13" s="77">
        <v>2612000</v>
      </c>
      <c r="W13" s="77">
        <v>0</v>
      </c>
      <c r="X13" s="77"/>
      <c r="Y13" s="77"/>
      <c r="Z13" s="73"/>
      <c r="AA13" s="73"/>
      <c r="AB13" s="73"/>
      <c r="AC13" s="73">
        <v>213078495290933</v>
      </c>
      <c r="AD13" s="73"/>
      <c r="AE13" s="74">
        <v>44564</v>
      </c>
      <c r="AF13" s="73"/>
      <c r="AG13" s="73">
        <v>2</v>
      </c>
      <c r="AH13" s="73"/>
      <c r="AI13" s="73"/>
      <c r="AJ13" s="73">
        <v>1</v>
      </c>
      <c r="AK13" s="73">
        <v>20211130</v>
      </c>
      <c r="AL13" s="73">
        <v>20211120</v>
      </c>
      <c r="AM13" s="73">
        <v>2612000</v>
      </c>
      <c r="AN13" s="73">
        <v>0</v>
      </c>
      <c r="AO13" s="78">
        <v>4012022</v>
      </c>
    </row>
    <row r="14" spans="1:41">
      <c r="A14" s="73">
        <v>830123305</v>
      </c>
      <c r="B14" s="73" t="s">
        <v>76</v>
      </c>
      <c r="C14" s="73" t="s">
        <v>77</v>
      </c>
      <c r="D14" s="73">
        <v>4974</v>
      </c>
      <c r="E14" s="73" t="s">
        <v>77</v>
      </c>
      <c r="F14" s="73">
        <v>4974</v>
      </c>
      <c r="G14" s="73"/>
      <c r="H14" s="73" t="s">
        <v>141</v>
      </c>
      <c r="I14" s="73" t="s">
        <v>142</v>
      </c>
      <c r="J14" s="74">
        <v>44536</v>
      </c>
      <c r="K14" s="77">
        <v>17180000</v>
      </c>
      <c r="L14" s="77">
        <v>17180000</v>
      </c>
      <c r="M14" s="73" t="s">
        <v>80</v>
      </c>
      <c r="N14" s="83" t="s">
        <v>166</v>
      </c>
      <c r="O14" s="73"/>
      <c r="P14" s="73"/>
      <c r="Q14" s="73"/>
      <c r="R14" s="73" t="s">
        <v>81</v>
      </c>
      <c r="S14" s="77">
        <v>17180000</v>
      </c>
      <c r="T14" s="77">
        <v>0</v>
      </c>
      <c r="U14" s="73"/>
      <c r="V14" s="77">
        <v>17180000</v>
      </c>
      <c r="W14" s="77">
        <v>0</v>
      </c>
      <c r="X14" s="77"/>
      <c r="Y14" s="77"/>
      <c r="Z14" s="73"/>
      <c r="AA14" s="73"/>
      <c r="AB14" s="73"/>
      <c r="AC14" s="73">
        <v>213078495302768</v>
      </c>
      <c r="AD14" s="73"/>
      <c r="AE14" s="74">
        <v>44598</v>
      </c>
      <c r="AF14" s="73"/>
      <c r="AG14" s="73">
        <v>2</v>
      </c>
      <c r="AH14" s="73"/>
      <c r="AI14" s="73"/>
      <c r="AJ14" s="73">
        <v>1</v>
      </c>
      <c r="AK14" s="73">
        <v>20211230</v>
      </c>
      <c r="AL14" s="73">
        <v>20211221</v>
      </c>
      <c r="AM14" s="73">
        <v>17180000</v>
      </c>
      <c r="AN14" s="73">
        <v>0</v>
      </c>
      <c r="AO14" s="78">
        <v>4012022</v>
      </c>
    </row>
    <row r="15" spans="1:41">
      <c r="A15" s="73">
        <v>830123305</v>
      </c>
      <c r="B15" s="73" t="s">
        <v>76</v>
      </c>
      <c r="C15" s="73" t="s">
        <v>77</v>
      </c>
      <c r="D15" s="73">
        <v>972</v>
      </c>
      <c r="E15" s="73" t="s">
        <v>77</v>
      </c>
      <c r="F15" s="73">
        <v>972</v>
      </c>
      <c r="G15" s="73"/>
      <c r="H15" s="73" t="s">
        <v>143</v>
      </c>
      <c r="I15" s="83" t="s">
        <v>144</v>
      </c>
      <c r="J15" s="74">
        <v>43922</v>
      </c>
      <c r="K15" s="77">
        <v>9524888</v>
      </c>
      <c r="L15" s="77">
        <v>9524888</v>
      </c>
      <c r="M15" s="73" t="s">
        <v>82</v>
      </c>
      <c r="N15" s="83" t="s">
        <v>162</v>
      </c>
      <c r="O15" s="76"/>
      <c r="P15" s="73"/>
      <c r="Q15" s="73"/>
      <c r="R15" s="73" t="s">
        <v>81</v>
      </c>
      <c r="S15" s="77">
        <v>9769116</v>
      </c>
      <c r="T15" s="77">
        <v>0</v>
      </c>
      <c r="U15" s="73"/>
      <c r="V15" s="77">
        <v>9769116</v>
      </c>
      <c r="W15" s="77">
        <v>0</v>
      </c>
      <c r="X15" s="77"/>
      <c r="Y15" s="77">
        <v>9524888</v>
      </c>
      <c r="Z15" s="73">
        <v>2201152594</v>
      </c>
      <c r="AA15" s="74">
        <v>44552</v>
      </c>
      <c r="AB15" s="73"/>
      <c r="AC15" s="73">
        <v>200226085418807</v>
      </c>
      <c r="AD15" s="73"/>
      <c r="AE15" s="73"/>
      <c r="AF15" s="73"/>
      <c r="AG15" s="73">
        <v>2</v>
      </c>
      <c r="AH15" s="73"/>
      <c r="AI15" s="73"/>
      <c r="AJ15" s="73">
        <v>5</v>
      </c>
      <c r="AK15" s="73">
        <v>20210930</v>
      </c>
      <c r="AL15" s="73">
        <v>20210901</v>
      </c>
      <c r="AM15" s="73">
        <v>9769116</v>
      </c>
      <c r="AN15" s="73">
        <v>0</v>
      </c>
      <c r="AO15" s="78">
        <v>4012022</v>
      </c>
    </row>
    <row r="16" spans="1:41">
      <c r="A16" s="73">
        <v>830123305</v>
      </c>
      <c r="B16" s="73" t="s">
        <v>76</v>
      </c>
      <c r="C16" s="73" t="s">
        <v>77</v>
      </c>
      <c r="D16" s="73">
        <v>2821</v>
      </c>
      <c r="E16" s="73" t="s">
        <v>77</v>
      </c>
      <c r="F16" s="73">
        <v>2821</v>
      </c>
      <c r="G16" s="73">
        <v>1221738494</v>
      </c>
      <c r="H16" s="73" t="s">
        <v>145</v>
      </c>
      <c r="I16" s="73" t="s">
        <v>146</v>
      </c>
      <c r="J16" s="74">
        <v>44231</v>
      </c>
      <c r="K16" s="77">
        <v>66830</v>
      </c>
      <c r="L16" s="77">
        <v>66830</v>
      </c>
      <c r="M16" s="73" t="s">
        <v>82</v>
      </c>
      <c r="N16" s="83" t="s">
        <v>165</v>
      </c>
      <c r="O16" s="84">
        <f>59037+7793</f>
        <v>66830</v>
      </c>
      <c r="P16" s="73">
        <v>1221799627</v>
      </c>
      <c r="Q16" s="73"/>
      <c r="R16" s="73" t="s">
        <v>81</v>
      </c>
      <c r="S16" s="77">
        <v>2361489</v>
      </c>
      <c r="T16" s="77">
        <v>0</v>
      </c>
      <c r="U16" s="73"/>
      <c r="V16" s="77">
        <v>2361489</v>
      </c>
      <c r="W16" s="77">
        <v>0</v>
      </c>
      <c r="X16" s="77">
        <v>66830</v>
      </c>
      <c r="Y16" s="77">
        <v>2294659</v>
      </c>
      <c r="Z16" s="73">
        <v>2201078416</v>
      </c>
      <c r="AA16" s="74">
        <v>44384</v>
      </c>
      <c r="AB16" s="73">
        <v>36346418</v>
      </c>
      <c r="AC16" s="73">
        <v>210348495320985</v>
      </c>
      <c r="AD16" s="73"/>
      <c r="AE16" s="74">
        <v>44290</v>
      </c>
      <c r="AF16" s="73"/>
      <c r="AG16" s="73">
        <v>2</v>
      </c>
      <c r="AH16" s="73"/>
      <c r="AI16" s="73"/>
      <c r="AJ16" s="73">
        <v>1</v>
      </c>
      <c r="AK16" s="73">
        <v>20210430</v>
      </c>
      <c r="AL16" s="73">
        <v>20210412</v>
      </c>
      <c r="AM16" s="73">
        <v>2361489</v>
      </c>
      <c r="AN16" s="73">
        <v>0</v>
      </c>
      <c r="AO16" s="78">
        <v>4012022</v>
      </c>
    </row>
    <row r="17" spans="1:41">
      <c r="A17" s="73">
        <v>830123305</v>
      </c>
      <c r="B17" s="73" t="s">
        <v>76</v>
      </c>
      <c r="C17" s="73" t="s">
        <v>77</v>
      </c>
      <c r="D17" s="73">
        <v>2823</v>
      </c>
      <c r="E17" s="73" t="s">
        <v>77</v>
      </c>
      <c r="F17" s="73">
        <v>2823</v>
      </c>
      <c r="G17" s="73">
        <v>1221738491</v>
      </c>
      <c r="H17" s="73" t="s">
        <v>147</v>
      </c>
      <c r="I17" s="73" t="s">
        <v>148</v>
      </c>
      <c r="J17" s="74">
        <v>44231</v>
      </c>
      <c r="K17" s="77">
        <v>462450</v>
      </c>
      <c r="L17" s="77">
        <v>462450</v>
      </c>
      <c r="M17" s="73" t="s">
        <v>82</v>
      </c>
      <c r="N17" s="83" t="s">
        <v>162</v>
      </c>
      <c r="O17" s="73"/>
      <c r="P17" s="73"/>
      <c r="Q17" s="73"/>
      <c r="R17" s="73" t="s">
        <v>81</v>
      </c>
      <c r="S17" s="77">
        <v>16341000</v>
      </c>
      <c r="T17" s="77">
        <v>0</v>
      </c>
      <c r="U17" s="73"/>
      <c r="V17" s="77">
        <v>16341000</v>
      </c>
      <c r="W17" s="77">
        <v>0</v>
      </c>
      <c r="X17" s="77">
        <v>462450</v>
      </c>
      <c r="Y17" s="77">
        <v>15878550</v>
      </c>
      <c r="Z17" s="73">
        <v>2201078416</v>
      </c>
      <c r="AA17" s="74">
        <v>44384</v>
      </c>
      <c r="AB17" s="73">
        <v>36346418</v>
      </c>
      <c r="AC17" s="73">
        <v>203398495568787</v>
      </c>
      <c r="AD17" s="73"/>
      <c r="AE17" s="74">
        <v>44290</v>
      </c>
      <c r="AF17" s="73"/>
      <c r="AG17" s="73">
        <v>2</v>
      </c>
      <c r="AH17" s="73"/>
      <c r="AI17" s="73"/>
      <c r="AJ17" s="73">
        <v>1</v>
      </c>
      <c r="AK17" s="73">
        <v>20210430</v>
      </c>
      <c r="AL17" s="73">
        <v>20210412</v>
      </c>
      <c r="AM17" s="73">
        <v>16341000</v>
      </c>
      <c r="AN17" s="73">
        <v>0</v>
      </c>
      <c r="AO17" s="78">
        <v>4012022</v>
      </c>
    </row>
    <row r="18" spans="1:41">
      <c r="A18" s="73">
        <v>830123305</v>
      </c>
      <c r="B18" s="73" t="s">
        <v>76</v>
      </c>
      <c r="C18" s="73" t="s">
        <v>77</v>
      </c>
      <c r="D18" s="73">
        <v>3077</v>
      </c>
      <c r="E18" s="73" t="s">
        <v>77</v>
      </c>
      <c r="F18" s="73">
        <v>3077</v>
      </c>
      <c r="G18" s="73">
        <v>1221738492</v>
      </c>
      <c r="H18" s="73" t="s">
        <v>149</v>
      </c>
      <c r="I18" s="73" t="s">
        <v>150</v>
      </c>
      <c r="J18" s="74">
        <v>44270</v>
      </c>
      <c r="K18" s="77">
        <v>66830</v>
      </c>
      <c r="L18" s="77">
        <v>66830</v>
      </c>
      <c r="M18" s="73" t="s">
        <v>82</v>
      </c>
      <c r="N18" s="83" t="s">
        <v>162</v>
      </c>
      <c r="O18" s="73"/>
      <c r="P18" s="73"/>
      <c r="Q18" s="73"/>
      <c r="R18" s="73" t="s">
        <v>81</v>
      </c>
      <c r="S18" s="77">
        <v>2361489</v>
      </c>
      <c r="T18" s="77">
        <v>0</v>
      </c>
      <c r="U18" s="73"/>
      <c r="V18" s="77">
        <v>2361489</v>
      </c>
      <c r="W18" s="77">
        <v>0</v>
      </c>
      <c r="X18" s="77">
        <v>66830</v>
      </c>
      <c r="Y18" s="77">
        <v>2294659</v>
      </c>
      <c r="Z18" s="73">
        <v>2201078416</v>
      </c>
      <c r="AA18" s="74">
        <v>44384</v>
      </c>
      <c r="AB18" s="73">
        <v>36346418</v>
      </c>
      <c r="AC18" s="73">
        <v>210648495548935</v>
      </c>
      <c r="AD18" s="73"/>
      <c r="AE18" s="74">
        <v>44331</v>
      </c>
      <c r="AF18" s="73"/>
      <c r="AG18" s="73">
        <v>2</v>
      </c>
      <c r="AH18" s="73"/>
      <c r="AI18" s="73"/>
      <c r="AJ18" s="73">
        <v>1</v>
      </c>
      <c r="AK18" s="73">
        <v>20210430</v>
      </c>
      <c r="AL18" s="73">
        <v>20210412</v>
      </c>
      <c r="AM18" s="73">
        <v>2361489</v>
      </c>
      <c r="AN18" s="73">
        <v>0</v>
      </c>
      <c r="AO18" s="78">
        <v>4012022</v>
      </c>
    </row>
    <row r="19" spans="1:41">
      <c r="A19" s="73">
        <v>830123305</v>
      </c>
      <c r="B19" s="73" t="s">
        <v>76</v>
      </c>
      <c r="C19" s="73" t="s">
        <v>77</v>
      </c>
      <c r="D19" s="73">
        <v>3078</v>
      </c>
      <c r="E19" s="73" t="s">
        <v>77</v>
      </c>
      <c r="F19" s="73">
        <v>3078</v>
      </c>
      <c r="G19" s="73">
        <v>1221738493</v>
      </c>
      <c r="H19" s="73" t="s">
        <v>151</v>
      </c>
      <c r="I19" s="73" t="s">
        <v>152</v>
      </c>
      <c r="J19" s="74">
        <v>44270</v>
      </c>
      <c r="K19" s="77">
        <v>462450</v>
      </c>
      <c r="L19" s="77">
        <v>462450</v>
      </c>
      <c r="M19" s="73" t="s">
        <v>82</v>
      </c>
      <c r="N19" s="83" t="s">
        <v>162</v>
      </c>
      <c r="O19" s="73"/>
      <c r="P19" s="73"/>
      <c r="Q19" s="73"/>
      <c r="R19" s="73" t="s">
        <v>81</v>
      </c>
      <c r="S19" s="77">
        <v>16341000</v>
      </c>
      <c r="T19" s="77">
        <v>0</v>
      </c>
      <c r="U19" s="73"/>
      <c r="V19" s="77">
        <v>16341000</v>
      </c>
      <c r="W19" s="77">
        <v>0</v>
      </c>
      <c r="X19" s="77">
        <v>462450</v>
      </c>
      <c r="Y19" s="77">
        <v>15878550</v>
      </c>
      <c r="Z19" s="73">
        <v>2201078416</v>
      </c>
      <c r="AA19" s="74">
        <v>44384</v>
      </c>
      <c r="AB19" s="73">
        <v>36346418</v>
      </c>
      <c r="AC19" s="73">
        <v>210648495541959</v>
      </c>
      <c r="AD19" s="73"/>
      <c r="AE19" s="74">
        <v>44331</v>
      </c>
      <c r="AF19" s="73"/>
      <c r="AG19" s="73">
        <v>2</v>
      </c>
      <c r="AH19" s="73"/>
      <c r="AI19" s="73"/>
      <c r="AJ19" s="73">
        <v>1</v>
      </c>
      <c r="AK19" s="73">
        <v>20210430</v>
      </c>
      <c r="AL19" s="73">
        <v>20210412</v>
      </c>
      <c r="AM19" s="73">
        <v>16341000</v>
      </c>
      <c r="AN19" s="73">
        <v>0</v>
      </c>
      <c r="AO19" s="78">
        <v>4012022</v>
      </c>
    </row>
    <row r="20" spans="1:41">
      <c r="A20" s="73">
        <v>830123305</v>
      </c>
      <c r="B20" s="73" t="s">
        <v>76</v>
      </c>
      <c r="C20" s="73" t="s">
        <v>77</v>
      </c>
      <c r="D20" s="73">
        <v>3851</v>
      </c>
      <c r="E20" s="73" t="s">
        <v>77</v>
      </c>
      <c r="F20" s="73">
        <v>3851</v>
      </c>
      <c r="G20" s="73"/>
      <c r="H20" s="73" t="s">
        <v>153</v>
      </c>
      <c r="I20" s="83" t="s">
        <v>154</v>
      </c>
      <c r="J20" s="74">
        <v>44378</v>
      </c>
      <c r="K20" s="77">
        <v>16341000</v>
      </c>
      <c r="L20" s="77">
        <v>16341000</v>
      </c>
      <c r="M20" s="73" t="s">
        <v>82</v>
      </c>
      <c r="N20" s="83" t="s">
        <v>162</v>
      </c>
      <c r="O20" s="73"/>
      <c r="P20" s="73"/>
      <c r="Q20" s="73"/>
      <c r="R20" s="73" t="s">
        <v>81</v>
      </c>
      <c r="S20" s="77">
        <v>16760000</v>
      </c>
      <c r="T20" s="77">
        <v>0</v>
      </c>
      <c r="U20" s="73"/>
      <c r="V20" s="77">
        <v>16760000</v>
      </c>
      <c r="W20" s="77">
        <v>0</v>
      </c>
      <c r="X20" s="77"/>
      <c r="Y20" s="77">
        <v>16285692</v>
      </c>
      <c r="Z20" s="73">
        <v>2201152594</v>
      </c>
      <c r="AA20" s="74">
        <v>44552</v>
      </c>
      <c r="AB20" s="73"/>
      <c r="AC20" s="73">
        <v>200238545586979</v>
      </c>
      <c r="AD20" s="73"/>
      <c r="AE20" s="74">
        <v>44440</v>
      </c>
      <c r="AF20" s="73"/>
      <c r="AG20" s="73">
        <v>2</v>
      </c>
      <c r="AH20" s="73"/>
      <c r="AI20" s="73"/>
      <c r="AJ20" s="73">
        <v>1</v>
      </c>
      <c r="AK20" s="73">
        <v>20210730</v>
      </c>
      <c r="AL20" s="73">
        <v>20210707</v>
      </c>
      <c r="AM20" s="73">
        <v>16760000</v>
      </c>
      <c r="AN20" s="73">
        <v>0</v>
      </c>
      <c r="AO20" s="78">
        <v>4012022</v>
      </c>
    </row>
    <row r="21" spans="1:41">
      <c r="A21" s="73">
        <v>830123305</v>
      </c>
      <c r="B21" s="73" t="s">
        <v>76</v>
      </c>
      <c r="C21" s="73" t="s">
        <v>77</v>
      </c>
      <c r="D21" s="73">
        <v>497</v>
      </c>
      <c r="E21" s="73" t="s">
        <v>77</v>
      </c>
      <c r="F21" s="73">
        <v>497</v>
      </c>
      <c r="G21" s="73"/>
      <c r="H21" s="73" t="s">
        <v>155</v>
      </c>
      <c r="I21" s="83" t="s">
        <v>156</v>
      </c>
      <c r="J21" s="74">
        <v>43865</v>
      </c>
      <c r="K21" s="77">
        <v>9524888</v>
      </c>
      <c r="L21" s="77">
        <v>9524888</v>
      </c>
      <c r="M21" s="73" t="s">
        <v>83</v>
      </c>
      <c r="N21" s="83" t="s">
        <v>164</v>
      </c>
      <c r="O21" s="73"/>
      <c r="P21" s="73"/>
      <c r="Q21" s="73"/>
      <c r="R21" s="73" t="s">
        <v>81</v>
      </c>
      <c r="S21" s="77">
        <v>9769116</v>
      </c>
      <c r="T21" s="77">
        <v>9769116</v>
      </c>
      <c r="U21" s="73" t="s">
        <v>84</v>
      </c>
      <c r="V21" s="77">
        <v>0</v>
      </c>
      <c r="W21" s="77">
        <v>9769116</v>
      </c>
      <c r="X21" s="77"/>
      <c r="Y21" s="77"/>
      <c r="Z21" s="73"/>
      <c r="AA21" s="73"/>
      <c r="AB21" s="73"/>
      <c r="AC21" s="73"/>
      <c r="AD21" s="73"/>
      <c r="AE21" s="74">
        <v>43925</v>
      </c>
      <c r="AF21" s="73"/>
      <c r="AG21" s="73">
        <v>9</v>
      </c>
      <c r="AH21" s="73"/>
      <c r="AI21" s="73" t="s">
        <v>85</v>
      </c>
      <c r="AJ21" s="73">
        <v>5</v>
      </c>
      <c r="AK21" s="73">
        <v>21001231</v>
      </c>
      <c r="AL21" s="73">
        <v>20210505</v>
      </c>
      <c r="AM21" s="73">
        <v>9769116</v>
      </c>
      <c r="AN21" s="73">
        <v>0</v>
      </c>
      <c r="AO21" s="78">
        <v>4012022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7A8F5-25D7-46BA-97D1-EFFEC5F2D3B6}">
  <dimension ref="B1:J40"/>
  <sheetViews>
    <sheetView showGridLines="0" tabSelected="1" topLeftCell="A10" zoomScaleNormal="100" zoomScaleSheetLayoutView="100" workbookViewId="0">
      <selection activeCell="M20" sqref="M20"/>
    </sheetView>
  </sheetViews>
  <sheetFormatPr baseColWidth="10" defaultRowHeight="12.75"/>
  <cols>
    <col min="1" max="1" width="4.42578125" style="89" customWidth="1"/>
    <col min="2" max="2" width="11.42578125" style="89"/>
    <col min="3" max="3" width="17.5703125" style="89" customWidth="1"/>
    <col min="4" max="4" width="11.5703125" style="89" customWidth="1"/>
    <col min="5" max="8" width="11.42578125" style="89"/>
    <col min="9" max="9" width="22.5703125" style="89" customWidth="1"/>
    <col min="10" max="10" width="14" style="89" customWidth="1"/>
    <col min="11" max="11" width="1.7109375" style="89" customWidth="1"/>
    <col min="12" max="221" width="11.42578125" style="89"/>
    <col min="222" max="222" width="4.42578125" style="89" customWidth="1"/>
    <col min="223" max="223" width="11.42578125" style="89"/>
    <col min="224" max="224" width="17.5703125" style="89" customWidth="1"/>
    <col min="225" max="225" width="11.5703125" style="89" customWidth="1"/>
    <col min="226" max="229" width="11.42578125" style="89"/>
    <col min="230" max="230" width="22.5703125" style="89" customWidth="1"/>
    <col min="231" max="231" width="14" style="89" customWidth="1"/>
    <col min="232" max="232" width="1.7109375" style="89" customWidth="1"/>
    <col min="233" max="477" width="11.42578125" style="89"/>
    <col min="478" max="478" width="4.42578125" style="89" customWidth="1"/>
    <col min="479" max="479" width="11.42578125" style="89"/>
    <col min="480" max="480" width="17.5703125" style="89" customWidth="1"/>
    <col min="481" max="481" width="11.5703125" style="89" customWidth="1"/>
    <col min="482" max="485" width="11.42578125" style="89"/>
    <col min="486" max="486" width="22.5703125" style="89" customWidth="1"/>
    <col min="487" max="487" width="14" style="89" customWidth="1"/>
    <col min="488" max="488" width="1.7109375" style="89" customWidth="1"/>
    <col min="489" max="733" width="11.42578125" style="89"/>
    <col min="734" max="734" width="4.42578125" style="89" customWidth="1"/>
    <col min="735" max="735" width="11.42578125" style="89"/>
    <col min="736" max="736" width="17.5703125" style="89" customWidth="1"/>
    <col min="737" max="737" width="11.5703125" style="89" customWidth="1"/>
    <col min="738" max="741" width="11.42578125" style="89"/>
    <col min="742" max="742" width="22.5703125" style="89" customWidth="1"/>
    <col min="743" max="743" width="14" style="89" customWidth="1"/>
    <col min="744" max="744" width="1.7109375" style="89" customWidth="1"/>
    <col min="745" max="989" width="11.42578125" style="89"/>
    <col min="990" max="990" width="4.42578125" style="89" customWidth="1"/>
    <col min="991" max="991" width="11.42578125" style="89"/>
    <col min="992" max="992" width="17.5703125" style="89" customWidth="1"/>
    <col min="993" max="993" width="11.5703125" style="89" customWidth="1"/>
    <col min="994" max="997" width="11.42578125" style="89"/>
    <col min="998" max="998" width="22.5703125" style="89" customWidth="1"/>
    <col min="999" max="999" width="14" style="89" customWidth="1"/>
    <col min="1000" max="1000" width="1.7109375" style="89" customWidth="1"/>
    <col min="1001" max="1245" width="11.42578125" style="89"/>
    <col min="1246" max="1246" width="4.42578125" style="89" customWidth="1"/>
    <col min="1247" max="1247" width="11.42578125" style="89"/>
    <col min="1248" max="1248" width="17.5703125" style="89" customWidth="1"/>
    <col min="1249" max="1249" width="11.5703125" style="89" customWidth="1"/>
    <col min="1250" max="1253" width="11.42578125" style="89"/>
    <col min="1254" max="1254" width="22.5703125" style="89" customWidth="1"/>
    <col min="1255" max="1255" width="14" style="89" customWidth="1"/>
    <col min="1256" max="1256" width="1.7109375" style="89" customWidth="1"/>
    <col min="1257" max="1501" width="11.42578125" style="89"/>
    <col min="1502" max="1502" width="4.42578125" style="89" customWidth="1"/>
    <col min="1503" max="1503" width="11.42578125" style="89"/>
    <col min="1504" max="1504" width="17.5703125" style="89" customWidth="1"/>
    <col min="1505" max="1505" width="11.5703125" style="89" customWidth="1"/>
    <col min="1506" max="1509" width="11.42578125" style="89"/>
    <col min="1510" max="1510" width="22.5703125" style="89" customWidth="1"/>
    <col min="1511" max="1511" width="14" style="89" customWidth="1"/>
    <col min="1512" max="1512" width="1.7109375" style="89" customWidth="1"/>
    <col min="1513" max="1757" width="11.42578125" style="89"/>
    <col min="1758" max="1758" width="4.42578125" style="89" customWidth="1"/>
    <col min="1759" max="1759" width="11.42578125" style="89"/>
    <col min="1760" max="1760" width="17.5703125" style="89" customWidth="1"/>
    <col min="1761" max="1761" width="11.5703125" style="89" customWidth="1"/>
    <col min="1762" max="1765" width="11.42578125" style="89"/>
    <col min="1766" max="1766" width="22.5703125" style="89" customWidth="1"/>
    <col min="1767" max="1767" width="14" style="89" customWidth="1"/>
    <col min="1768" max="1768" width="1.7109375" style="89" customWidth="1"/>
    <col min="1769" max="2013" width="11.42578125" style="89"/>
    <col min="2014" max="2014" width="4.42578125" style="89" customWidth="1"/>
    <col min="2015" max="2015" width="11.42578125" style="89"/>
    <col min="2016" max="2016" width="17.5703125" style="89" customWidth="1"/>
    <col min="2017" max="2017" width="11.5703125" style="89" customWidth="1"/>
    <col min="2018" max="2021" width="11.42578125" style="89"/>
    <col min="2022" max="2022" width="22.5703125" style="89" customWidth="1"/>
    <col min="2023" max="2023" width="14" style="89" customWidth="1"/>
    <col min="2024" max="2024" width="1.7109375" style="89" customWidth="1"/>
    <col min="2025" max="2269" width="11.42578125" style="89"/>
    <col min="2270" max="2270" width="4.42578125" style="89" customWidth="1"/>
    <col min="2271" max="2271" width="11.42578125" style="89"/>
    <col min="2272" max="2272" width="17.5703125" style="89" customWidth="1"/>
    <col min="2273" max="2273" width="11.5703125" style="89" customWidth="1"/>
    <col min="2274" max="2277" width="11.42578125" style="89"/>
    <col min="2278" max="2278" width="22.5703125" style="89" customWidth="1"/>
    <col min="2279" max="2279" width="14" style="89" customWidth="1"/>
    <col min="2280" max="2280" width="1.7109375" style="89" customWidth="1"/>
    <col min="2281" max="2525" width="11.42578125" style="89"/>
    <col min="2526" max="2526" width="4.42578125" style="89" customWidth="1"/>
    <col min="2527" max="2527" width="11.42578125" style="89"/>
    <col min="2528" max="2528" width="17.5703125" style="89" customWidth="1"/>
    <col min="2529" max="2529" width="11.5703125" style="89" customWidth="1"/>
    <col min="2530" max="2533" width="11.42578125" style="89"/>
    <col min="2534" max="2534" width="22.5703125" style="89" customWidth="1"/>
    <col min="2535" max="2535" width="14" style="89" customWidth="1"/>
    <col min="2536" max="2536" width="1.7109375" style="89" customWidth="1"/>
    <col min="2537" max="2781" width="11.42578125" style="89"/>
    <col min="2782" max="2782" width="4.42578125" style="89" customWidth="1"/>
    <col min="2783" max="2783" width="11.42578125" style="89"/>
    <col min="2784" max="2784" width="17.5703125" style="89" customWidth="1"/>
    <col min="2785" max="2785" width="11.5703125" style="89" customWidth="1"/>
    <col min="2786" max="2789" width="11.42578125" style="89"/>
    <col min="2790" max="2790" width="22.5703125" style="89" customWidth="1"/>
    <col min="2791" max="2791" width="14" style="89" customWidth="1"/>
    <col min="2792" max="2792" width="1.7109375" style="89" customWidth="1"/>
    <col min="2793" max="3037" width="11.42578125" style="89"/>
    <col min="3038" max="3038" width="4.42578125" style="89" customWidth="1"/>
    <col min="3039" max="3039" width="11.42578125" style="89"/>
    <col min="3040" max="3040" width="17.5703125" style="89" customWidth="1"/>
    <col min="3041" max="3041" width="11.5703125" style="89" customWidth="1"/>
    <col min="3042" max="3045" width="11.42578125" style="89"/>
    <col min="3046" max="3046" width="22.5703125" style="89" customWidth="1"/>
    <col min="3047" max="3047" width="14" style="89" customWidth="1"/>
    <col min="3048" max="3048" width="1.7109375" style="89" customWidth="1"/>
    <col min="3049" max="3293" width="11.42578125" style="89"/>
    <col min="3294" max="3294" width="4.42578125" style="89" customWidth="1"/>
    <col min="3295" max="3295" width="11.42578125" style="89"/>
    <col min="3296" max="3296" width="17.5703125" style="89" customWidth="1"/>
    <col min="3297" max="3297" width="11.5703125" style="89" customWidth="1"/>
    <col min="3298" max="3301" width="11.42578125" style="89"/>
    <col min="3302" max="3302" width="22.5703125" style="89" customWidth="1"/>
    <col min="3303" max="3303" width="14" style="89" customWidth="1"/>
    <col min="3304" max="3304" width="1.7109375" style="89" customWidth="1"/>
    <col min="3305" max="3549" width="11.42578125" style="89"/>
    <col min="3550" max="3550" width="4.42578125" style="89" customWidth="1"/>
    <col min="3551" max="3551" width="11.42578125" style="89"/>
    <col min="3552" max="3552" width="17.5703125" style="89" customWidth="1"/>
    <col min="3553" max="3553" width="11.5703125" style="89" customWidth="1"/>
    <col min="3554" max="3557" width="11.42578125" style="89"/>
    <col min="3558" max="3558" width="22.5703125" style="89" customWidth="1"/>
    <col min="3559" max="3559" width="14" style="89" customWidth="1"/>
    <col min="3560" max="3560" width="1.7109375" style="89" customWidth="1"/>
    <col min="3561" max="3805" width="11.42578125" style="89"/>
    <col min="3806" max="3806" width="4.42578125" style="89" customWidth="1"/>
    <col min="3807" max="3807" width="11.42578125" style="89"/>
    <col min="3808" max="3808" width="17.5703125" style="89" customWidth="1"/>
    <col min="3809" max="3809" width="11.5703125" style="89" customWidth="1"/>
    <col min="3810" max="3813" width="11.42578125" style="89"/>
    <col min="3814" max="3814" width="22.5703125" style="89" customWidth="1"/>
    <col min="3815" max="3815" width="14" style="89" customWidth="1"/>
    <col min="3816" max="3816" width="1.7109375" style="89" customWidth="1"/>
    <col min="3817" max="4061" width="11.42578125" style="89"/>
    <col min="4062" max="4062" width="4.42578125" style="89" customWidth="1"/>
    <col min="4063" max="4063" width="11.42578125" style="89"/>
    <col min="4064" max="4064" width="17.5703125" style="89" customWidth="1"/>
    <col min="4065" max="4065" width="11.5703125" style="89" customWidth="1"/>
    <col min="4066" max="4069" width="11.42578125" style="89"/>
    <col min="4070" max="4070" width="22.5703125" style="89" customWidth="1"/>
    <col min="4071" max="4071" width="14" style="89" customWidth="1"/>
    <col min="4072" max="4072" width="1.7109375" style="89" customWidth="1"/>
    <col min="4073" max="4317" width="11.42578125" style="89"/>
    <col min="4318" max="4318" width="4.42578125" style="89" customWidth="1"/>
    <col min="4319" max="4319" width="11.42578125" style="89"/>
    <col min="4320" max="4320" width="17.5703125" style="89" customWidth="1"/>
    <col min="4321" max="4321" width="11.5703125" style="89" customWidth="1"/>
    <col min="4322" max="4325" width="11.42578125" style="89"/>
    <col min="4326" max="4326" width="22.5703125" style="89" customWidth="1"/>
    <col min="4327" max="4327" width="14" style="89" customWidth="1"/>
    <col min="4328" max="4328" width="1.7109375" style="89" customWidth="1"/>
    <col min="4329" max="4573" width="11.42578125" style="89"/>
    <col min="4574" max="4574" width="4.42578125" style="89" customWidth="1"/>
    <col min="4575" max="4575" width="11.42578125" style="89"/>
    <col min="4576" max="4576" width="17.5703125" style="89" customWidth="1"/>
    <col min="4577" max="4577" width="11.5703125" style="89" customWidth="1"/>
    <col min="4578" max="4581" width="11.42578125" style="89"/>
    <col min="4582" max="4582" width="22.5703125" style="89" customWidth="1"/>
    <col min="4583" max="4583" width="14" style="89" customWidth="1"/>
    <col min="4584" max="4584" width="1.7109375" style="89" customWidth="1"/>
    <col min="4585" max="4829" width="11.42578125" style="89"/>
    <col min="4830" max="4830" width="4.42578125" style="89" customWidth="1"/>
    <col min="4831" max="4831" width="11.42578125" style="89"/>
    <col min="4832" max="4832" width="17.5703125" style="89" customWidth="1"/>
    <col min="4833" max="4833" width="11.5703125" style="89" customWidth="1"/>
    <col min="4834" max="4837" width="11.42578125" style="89"/>
    <col min="4838" max="4838" width="22.5703125" style="89" customWidth="1"/>
    <col min="4839" max="4839" width="14" style="89" customWidth="1"/>
    <col min="4840" max="4840" width="1.7109375" style="89" customWidth="1"/>
    <col min="4841" max="5085" width="11.42578125" style="89"/>
    <col min="5086" max="5086" width="4.42578125" style="89" customWidth="1"/>
    <col min="5087" max="5087" width="11.42578125" style="89"/>
    <col min="5088" max="5088" width="17.5703125" style="89" customWidth="1"/>
    <col min="5089" max="5089" width="11.5703125" style="89" customWidth="1"/>
    <col min="5090" max="5093" width="11.42578125" style="89"/>
    <col min="5094" max="5094" width="22.5703125" style="89" customWidth="1"/>
    <col min="5095" max="5095" width="14" style="89" customWidth="1"/>
    <col min="5096" max="5096" width="1.7109375" style="89" customWidth="1"/>
    <col min="5097" max="5341" width="11.42578125" style="89"/>
    <col min="5342" max="5342" width="4.42578125" style="89" customWidth="1"/>
    <col min="5343" max="5343" width="11.42578125" style="89"/>
    <col min="5344" max="5344" width="17.5703125" style="89" customWidth="1"/>
    <col min="5345" max="5345" width="11.5703125" style="89" customWidth="1"/>
    <col min="5346" max="5349" width="11.42578125" style="89"/>
    <col min="5350" max="5350" width="22.5703125" style="89" customWidth="1"/>
    <col min="5351" max="5351" width="14" style="89" customWidth="1"/>
    <col min="5352" max="5352" width="1.7109375" style="89" customWidth="1"/>
    <col min="5353" max="5597" width="11.42578125" style="89"/>
    <col min="5598" max="5598" width="4.42578125" style="89" customWidth="1"/>
    <col min="5599" max="5599" width="11.42578125" style="89"/>
    <col min="5600" max="5600" width="17.5703125" style="89" customWidth="1"/>
    <col min="5601" max="5601" width="11.5703125" style="89" customWidth="1"/>
    <col min="5602" max="5605" width="11.42578125" style="89"/>
    <col min="5606" max="5606" width="22.5703125" style="89" customWidth="1"/>
    <col min="5607" max="5607" width="14" style="89" customWidth="1"/>
    <col min="5608" max="5608" width="1.7109375" style="89" customWidth="1"/>
    <col min="5609" max="5853" width="11.42578125" style="89"/>
    <col min="5854" max="5854" width="4.42578125" style="89" customWidth="1"/>
    <col min="5855" max="5855" width="11.42578125" style="89"/>
    <col min="5856" max="5856" width="17.5703125" style="89" customWidth="1"/>
    <col min="5857" max="5857" width="11.5703125" style="89" customWidth="1"/>
    <col min="5858" max="5861" width="11.42578125" style="89"/>
    <col min="5862" max="5862" width="22.5703125" style="89" customWidth="1"/>
    <col min="5863" max="5863" width="14" style="89" customWidth="1"/>
    <col min="5864" max="5864" width="1.7109375" style="89" customWidth="1"/>
    <col min="5865" max="6109" width="11.42578125" style="89"/>
    <col min="6110" max="6110" width="4.42578125" style="89" customWidth="1"/>
    <col min="6111" max="6111" width="11.42578125" style="89"/>
    <col min="6112" max="6112" width="17.5703125" style="89" customWidth="1"/>
    <col min="6113" max="6113" width="11.5703125" style="89" customWidth="1"/>
    <col min="6114" max="6117" width="11.42578125" style="89"/>
    <col min="6118" max="6118" width="22.5703125" style="89" customWidth="1"/>
    <col min="6119" max="6119" width="14" style="89" customWidth="1"/>
    <col min="6120" max="6120" width="1.7109375" style="89" customWidth="1"/>
    <col min="6121" max="6365" width="11.42578125" style="89"/>
    <col min="6366" max="6366" width="4.42578125" style="89" customWidth="1"/>
    <col min="6367" max="6367" width="11.42578125" style="89"/>
    <col min="6368" max="6368" width="17.5703125" style="89" customWidth="1"/>
    <col min="6369" max="6369" width="11.5703125" style="89" customWidth="1"/>
    <col min="6370" max="6373" width="11.42578125" style="89"/>
    <col min="6374" max="6374" width="22.5703125" style="89" customWidth="1"/>
    <col min="6375" max="6375" width="14" style="89" customWidth="1"/>
    <col min="6376" max="6376" width="1.7109375" style="89" customWidth="1"/>
    <col min="6377" max="6621" width="11.42578125" style="89"/>
    <col min="6622" max="6622" width="4.42578125" style="89" customWidth="1"/>
    <col min="6623" max="6623" width="11.42578125" style="89"/>
    <col min="6624" max="6624" width="17.5703125" style="89" customWidth="1"/>
    <col min="6625" max="6625" width="11.5703125" style="89" customWidth="1"/>
    <col min="6626" max="6629" width="11.42578125" style="89"/>
    <col min="6630" max="6630" width="22.5703125" style="89" customWidth="1"/>
    <col min="6631" max="6631" width="14" style="89" customWidth="1"/>
    <col min="6632" max="6632" width="1.7109375" style="89" customWidth="1"/>
    <col min="6633" max="6877" width="11.42578125" style="89"/>
    <col min="6878" max="6878" width="4.42578125" style="89" customWidth="1"/>
    <col min="6879" max="6879" width="11.42578125" style="89"/>
    <col min="6880" max="6880" width="17.5703125" style="89" customWidth="1"/>
    <col min="6881" max="6881" width="11.5703125" style="89" customWidth="1"/>
    <col min="6882" max="6885" width="11.42578125" style="89"/>
    <col min="6886" max="6886" width="22.5703125" style="89" customWidth="1"/>
    <col min="6887" max="6887" width="14" style="89" customWidth="1"/>
    <col min="6888" max="6888" width="1.7109375" style="89" customWidth="1"/>
    <col min="6889" max="7133" width="11.42578125" style="89"/>
    <col min="7134" max="7134" width="4.42578125" style="89" customWidth="1"/>
    <col min="7135" max="7135" width="11.42578125" style="89"/>
    <col min="7136" max="7136" width="17.5703125" style="89" customWidth="1"/>
    <col min="7137" max="7137" width="11.5703125" style="89" customWidth="1"/>
    <col min="7138" max="7141" width="11.42578125" style="89"/>
    <col min="7142" max="7142" width="22.5703125" style="89" customWidth="1"/>
    <col min="7143" max="7143" width="14" style="89" customWidth="1"/>
    <col min="7144" max="7144" width="1.7109375" style="89" customWidth="1"/>
    <col min="7145" max="7389" width="11.42578125" style="89"/>
    <col min="7390" max="7390" width="4.42578125" style="89" customWidth="1"/>
    <col min="7391" max="7391" width="11.42578125" style="89"/>
    <col min="7392" max="7392" width="17.5703125" style="89" customWidth="1"/>
    <col min="7393" max="7393" width="11.5703125" style="89" customWidth="1"/>
    <col min="7394" max="7397" width="11.42578125" style="89"/>
    <col min="7398" max="7398" width="22.5703125" style="89" customWidth="1"/>
    <col min="7399" max="7399" width="14" style="89" customWidth="1"/>
    <col min="7400" max="7400" width="1.7109375" style="89" customWidth="1"/>
    <col min="7401" max="7645" width="11.42578125" style="89"/>
    <col min="7646" max="7646" width="4.42578125" style="89" customWidth="1"/>
    <col min="7647" max="7647" width="11.42578125" style="89"/>
    <col min="7648" max="7648" width="17.5703125" style="89" customWidth="1"/>
    <col min="7649" max="7649" width="11.5703125" style="89" customWidth="1"/>
    <col min="7650" max="7653" width="11.42578125" style="89"/>
    <col min="7654" max="7654" width="22.5703125" style="89" customWidth="1"/>
    <col min="7655" max="7655" width="14" style="89" customWidth="1"/>
    <col min="7656" max="7656" width="1.7109375" style="89" customWidth="1"/>
    <col min="7657" max="7901" width="11.42578125" style="89"/>
    <col min="7902" max="7902" width="4.42578125" style="89" customWidth="1"/>
    <col min="7903" max="7903" width="11.42578125" style="89"/>
    <col min="7904" max="7904" width="17.5703125" style="89" customWidth="1"/>
    <col min="7905" max="7905" width="11.5703125" style="89" customWidth="1"/>
    <col min="7906" max="7909" width="11.42578125" style="89"/>
    <col min="7910" max="7910" width="22.5703125" style="89" customWidth="1"/>
    <col min="7911" max="7911" width="14" style="89" customWidth="1"/>
    <col min="7912" max="7912" width="1.7109375" style="89" customWidth="1"/>
    <col min="7913" max="8157" width="11.42578125" style="89"/>
    <col min="8158" max="8158" width="4.42578125" style="89" customWidth="1"/>
    <col min="8159" max="8159" width="11.42578125" style="89"/>
    <col min="8160" max="8160" width="17.5703125" style="89" customWidth="1"/>
    <col min="8161" max="8161" width="11.5703125" style="89" customWidth="1"/>
    <col min="8162" max="8165" width="11.42578125" style="89"/>
    <col min="8166" max="8166" width="22.5703125" style="89" customWidth="1"/>
    <col min="8167" max="8167" width="14" style="89" customWidth="1"/>
    <col min="8168" max="8168" width="1.7109375" style="89" customWidth="1"/>
    <col min="8169" max="8413" width="11.42578125" style="89"/>
    <col min="8414" max="8414" width="4.42578125" style="89" customWidth="1"/>
    <col min="8415" max="8415" width="11.42578125" style="89"/>
    <col min="8416" max="8416" width="17.5703125" style="89" customWidth="1"/>
    <col min="8417" max="8417" width="11.5703125" style="89" customWidth="1"/>
    <col min="8418" max="8421" width="11.42578125" style="89"/>
    <col min="8422" max="8422" width="22.5703125" style="89" customWidth="1"/>
    <col min="8423" max="8423" width="14" style="89" customWidth="1"/>
    <col min="8424" max="8424" width="1.7109375" style="89" customWidth="1"/>
    <col min="8425" max="8669" width="11.42578125" style="89"/>
    <col min="8670" max="8670" width="4.42578125" style="89" customWidth="1"/>
    <col min="8671" max="8671" width="11.42578125" style="89"/>
    <col min="8672" max="8672" width="17.5703125" style="89" customWidth="1"/>
    <col min="8673" max="8673" width="11.5703125" style="89" customWidth="1"/>
    <col min="8674" max="8677" width="11.42578125" style="89"/>
    <col min="8678" max="8678" width="22.5703125" style="89" customWidth="1"/>
    <col min="8679" max="8679" width="14" style="89" customWidth="1"/>
    <col min="8680" max="8680" width="1.7109375" style="89" customWidth="1"/>
    <col min="8681" max="8925" width="11.42578125" style="89"/>
    <col min="8926" max="8926" width="4.42578125" style="89" customWidth="1"/>
    <col min="8927" max="8927" width="11.42578125" style="89"/>
    <col min="8928" max="8928" width="17.5703125" style="89" customWidth="1"/>
    <col min="8929" max="8929" width="11.5703125" style="89" customWidth="1"/>
    <col min="8930" max="8933" width="11.42578125" style="89"/>
    <col min="8934" max="8934" width="22.5703125" style="89" customWidth="1"/>
    <col min="8935" max="8935" width="14" style="89" customWidth="1"/>
    <col min="8936" max="8936" width="1.7109375" style="89" customWidth="1"/>
    <col min="8937" max="9181" width="11.42578125" style="89"/>
    <col min="9182" max="9182" width="4.42578125" style="89" customWidth="1"/>
    <col min="9183" max="9183" width="11.42578125" style="89"/>
    <col min="9184" max="9184" width="17.5703125" style="89" customWidth="1"/>
    <col min="9185" max="9185" width="11.5703125" style="89" customWidth="1"/>
    <col min="9186" max="9189" width="11.42578125" style="89"/>
    <col min="9190" max="9190" width="22.5703125" style="89" customWidth="1"/>
    <col min="9191" max="9191" width="14" style="89" customWidth="1"/>
    <col min="9192" max="9192" width="1.7109375" style="89" customWidth="1"/>
    <col min="9193" max="9437" width="11.42578125" style="89"/>
    <col min="9438" max="9438" width="4.42578125" style="89" customWidth="1"/>
    <col min="9439" max="9439" width="11.42578125" style="89"/>
    <col min="9440" max="9440" width="17.5703125" style="89" customWidth="1"/>
    <col min="9441" max="9441" width="11.5703125" style="89" customWidth="1"/>
    <col min="9442" max="9445" width="11.42578125" style="89"/>
    <col min="9446" max="9446" width="22.5703125" style="89" customWidth="1"/>
    <col min="9447" max="9447" width="14" style="89" customWidth="1"/>
    <col min="9448" max="9448" width="1.7109375" style="89" customWidth="1"/>
    <col min="9449" max="9693" width="11.42578125" style="89"/>
    <col min="9694" max="9694" width="4.42578125" style="89" customWidth="1"/>
    <col min="9695" max="9695" width="11.42578125" style="89"/>
    <col min="9696" max="9696" width="17.5703125" style="89" customWidth="1"/>
    <col min="9697" max="9697" width="11.5703125" style="89" customWidth="1"/>
    <col min="9698" max="9701" width="11.42578125" style="89"/>
    <col min="9702" max="9702" width="22.5703125" style="89" customWidth="1"/>
    <col min="9703" max="9703" width="14" style="89" customWidth="1"/>
    <col min="9704" max="9704" width="1.7109375" style="89" customWidth="1"/>
    <col min="9705" max="9949" width="11.42578125" style="89"/>
    <col min="9950" max="9950" width="4.42578125" style="89" customWidth="1"/>
    <col min="9951" max="9951" width="11.42578125" style="89"/>
    <col min="9952" max="9952" width="17.5703125" style="89" customWidth="1"/>
    <col min="9953" max="9953" width="11.5703125" style="89" customWidth="1"/>
    <col min="9954" max="9957" width="11.42578125" style="89"/>
    <col min="9958" max="9958" width="22.5703125" style="89" customWidth="1"/>
    <col min="9959" max="9959" width="14" style="89" customWidth="1"/>
    <col min="9960" max="9960" width="1.7109375" style="89" customWidth="1"/>
    <col min="9961" max="10205" width="11.42578125" style="89"/>
    <col min="10206" max="10206" width="4.42578125" style="89" customWidth="1"/>
    <col min="10207" max="10207" width="11.42578125" style="89"/>
    <col min="10208" max="10208" width="17.5703125" style="89" customWidth="1"/>
    <col min="10209" max="10209" width="11.5703125" style="89" customWidth="1"/>
    <col min="10210" max="10213" width="11.42578125" style="89"/>
    <col min="10214" max="10214" width="22.5703125" style="89" customWidth="1"/>
    <col min="10215" max="10215" width="14" style="89" customWidth="1"/>
    <col min="10216" max="10216" width="1.7109375" style="89" customWidth="1"/>
    <col min="10217" max="10461" width="11.42578125" style="89"/>
    <col min="10462" max="10462" width="4.42578125" style="89" customWidth="1"/>
    <col min="10463" max="10463" width="11.42578125" style="89"/>
    <col min="10464" max="10464" width="17.5703125" style="89" customWidth="1"/>
    <col min="10465" max="10465" width="11.5703125" style="89" customWidth="1"/>
    <col min="10466" max="10469" width="11.42578125" style="89"/>
    <col min="10470" max="10470" width="22.5703125" style="89" customWidth="1"/>
    <col min="10471" max="10471" width="14" style="89" customWidth="1"/>
    <col min="10472" max="10472" width="1.7109375" style="89" customWidth="1"/>
    <col min="10473" max="10717" width="11.42578125" style="89"/>
    <col min="10718" max="10718" width="4.42578125" style="89" customWidth="1"/>
    <col min="10719" max="10719" width="11.42578125" style="89"/>
    <col min="10720" max="10720" width="17.5703125" style="89" customWidth="1"/>
    <col min="10721" max="10721" width="11.5703125" style="89" customWidth="1"/>
    <col min="10722" max="10725" width="11.42578125" style="89"/>
    <col min="10726" max="10726" width="22.5703125" style="89" customWidth="1"/>
    <col min="10727" max="10727" width="14" style="89" customWidth="1"/>
    <col min="10728" max="10728" width="1.7109375" style="89" customWidth="1"/>
    <col min="10729" max="10973" width="11.42578125" style="89"/>
    <col min="10974" max="10974" width="4.42578125" style="89" customWidth="1"/>
    <col min="10975" max="10975" width="11.42578125" style="89"/>
    <col min="10976" max="10976" width="17.5703125" style="89" customWidth="1"/>
    <col min="10977" max="10977" width="11.5703125" style="89" customWidth="1"/>
    <col min="10978" max="10981" width="11.42578125" style="89"/>
    <col min="10982" max="10982" width="22.5703125" style="89" customWidth="1"/>
    <col min="10983" max="10983" width="14" style="89" customWidth="1"/>
    <col min="10984" max="10984" width="1.7109375" style="89" customWidth="1"/>
    <col min="10985" max="11229" width="11.42578125" style="89"/>
    <col min="11230" max="11230" width="4.42578125" style="89" customWidth="1"/>
    <col min="11231" max="11231" width="11.42578125" style="89"/>
    <col min="11232" max="11232" width="17.5703125" style="89" customWidth="1"/>
    <col min="11233" max="11233" width="11.5703125" style="89" customWidth="1"/>
    <col min="11234" max="11237" width="11.42578125" style="89"/>
    <col min="11238" max="11238" width="22.5703125" style="89" customWidth="1"/>
    <col min="11239" max="11239" width="14" style="89" customWidth="1"/>
    <col min="11240" max="11240" width="1.7109375" style="89" customWidth="1"/>
    <col min="11241" max="11485" width="11.42578125" style="89"/>
    <col min="11486" max="11486" width="4.42578125" style="89" customWidth="1"/>
    <col min="11487" max="11487" width="11.42578125" style="89"/>
    <col min="11488" max="11488" width="17.5703125" style="89" customWidth="1"/>
    <col min="11489" max="11489" width="11.5703125" style="89" customWidth="1"/>
    <col min="11490" max="11493" width="11.42578125" style="89"/>
    <col min="11494" max="11494" width="22.5703125" style="89" customWidth="1"/>
    <col min="11495" max="11495" width="14" style="89" customWidth="1"/>
    <col min="11496" max="11496" width="1.7109375" style="89" customWidth="1"/>
    <col min="11497" max="11741" width="11.42578125" style="89"/>
    <col min="11742" max="11742" width="4.42578125" style="89" customWidth="1"/>
    <col min="11743" max="11743" width="11.42578125" style="89"/>
    <col min="11744" max="11744" width="17.5703125" style="89" customWidth="1"/>
    <col min="11745" max="11745" width="11.5703125" style="89" customWidth="1"/>
    <col min="11746" max="11749" width="11.42578125" style="89"/>
    <col min="11750" max="11750" width="22.5703125" style="89" customWidth="1"/>
    <col min="11751" max="11751" width="14" style="89" customWidth="1"/>
    <col min="11752" max="11752" width="1.7109375" style="89" customWidth="1"/>
    <col min="11753" max="11997" width="11.42578125" style="89"/>
    <col min="11998" max="11998" width="4.42578125" style="89" customWidth="1"/>
    <col min="11999" max="11999" width="11.42578125" style="89"/>
    <col min="12000" max="12000" width="17.5703125" style="89" customWidth="1"/>
    <col min="12001" max="12001" width="11.5703125" style="89" customWidth="1"/>
    <col min="12002" max="12005" width="11.42578125" style="89"/>
    <col min="12006" max="12006" width="22.5703125" style="89" customWidth="1"/>
    <col min="12007" max="12007" width="14" style="89" customWidth="1"/>
    <col min="12008" max="12008" width="1.7109375" style="89" customWidth="1"/>
    <col min="12009" max="12253" width="11.42578125" style="89"/>
    <col min="12254" max="12254" width="4.42578125" style="89" customWidth="1"/>
    <col min="12255" max="12255" width="11.42578125" style="89"/>
    <col min="12256" max="12256" width="17.5703125" style="89" customWidth="1"/>
    <col min="12257" max="12257" width="11.5703125" style="89" customWidth="1"/>
    <col min="12258" max="12261" width="11.42578125" style="89"/>
    <col min="12262" max="12262" width="22.5703125" style="89" customWidth="1"/>
    <col min="12263" max="12263" width="14" style="89" customWidth="1"/>
    <col min="12264" max="12264" width="1.7109375" style="89" customWidth="1"/>
    <col min="12265" max="12509" width="11.42578125" style="89"/>
    <col min="12510" max="12510" width="4.42578125" style="89" customWidth="1"/>
    <col min="12511" max="12511" width="11.42578125" style="89"/>
    <col min="12512" max="12512" width="17.5703125" style="89" customWidth="1"/>
    <col min="12513" max="12513" width="11.5703125" style="89" customWidth="1"/>
    <col min="12514" max="12517" width="11.42578125" style="89"/>
    <col min="12518" max="12518" width="22.5703125" style="89" customWidth="1"/>
    <col min="12519" max="12519" width="14" style="89" customWidth="1"/>
    <col min="12520" max="12520" width="1.7109375" style="89" customWidth="1"/>
    <col min="12521" max="12765" width="11.42578125" style="89"/>
    <col min="12766" max="12766" width="4.42578125" style="89" customWidth="1"/>
    <col min="12767" max="12767" width="11.42578125" style="89"/>
    <col min="12768" max="12768" width="17.5703125" style="89" customWidth="1"/>
    <col min="12769" max="12769" width="11.5703125" style="89" customWidth="1"/>
    <col min="12770" max="12773" width="11.42578125" style="89"/>
    <col min="12774" max="12774" width="22.5703125" style="89" customWidth="1"/>
    <col min="12775" max="12775" width="14" style="89" customWidth="1"/>
    <col min="12776" max="12776" width="1.7109375" style="89" customWidth="1"/>
    <col min="12777" max="13021" width="11.42578125" style="89"/>
    <col min="13022" max="13022" width="4.42578125" style="89" customWidth="1"/>
    <col min="13023" max="13023" width="11.42578125" style="89"/>
    <col min="13024" max="13024" width="17.5703125" style="89" customWidth="1"/>
    <col min="13025" max="13025" width="11.5703125" style="89" customWidth="1"/>
    <col min="13026" max="13029" width="11.42578125" style="89"/>
    <col min="13030" max="13030" width="22.5703125" style="89" customWidth="1"/>
    <col min="13031" max="13031" width="14" style="89" customWidth="1"/>
    <col min="13032" max="13032" width="1.7109375" style="89" customWidth="1"/>
    <col min="13033" max="13277" width="11.42578125" style="89"/>
    <col min="13278" max="13278" width="4.42578125" style="89" customWidth="1"/>
    <col min="13279" max="13279" width="11.42578125" style="89"/>
    <col min="13280" max="13280" width="17.5703125" style="89" customWidth="1"/>
    <col min="13281" max="13281" width="11.5703125" style="89" customWidth="1"/>
    <col min="13282" max="13285" width="11.42578125" style="89"/>
    <col min="13286" max="13286" width="22.5703125" style="89" customWidth="1"/>
    <col min="13287" max="13287" width="14" style="89" customWidth="1"/>
    <col min="13288" max="13288" width="1.7109375" style="89" customWidth="1"/>
    <col min="13289" max="13533" width="11.42578125" style="89"/>
    <col min="13534" max="13534" width="4.42578125" style="89" customWidth="1"/>
    <col min="13535" max="13535" width="11.42578125" style="89"/>
    <col min="13536" max="13536" width="17.5703125" style="89" customWidth="1"/>
    <col min="13537" max="13537" width="11.5703125" style="89" customWidth="1"/>
    <col min="13538" max="13541" width="11.42578125" style="89"/>
    <col min="13542" max="13542" width="22.5703125" style="89" customWidth="1"/>
    <col min="13543" max="13543" width="14" style="89" customWidth="1"/>
    <col min="13544" max="13544" width="1.7109375" style="89" customWidth="1"/>
    <col min="13545" max="13789" width="11.42578125" style="89"/>
    <col min="13790" max="13790" width="4.42578125" style="89" customWidth="1"/>
    <col min="13791" max="13791" width="11.42578125" style="89"/>
    <col min="13792" max="13792" width="17.5703125" style="89" customWidth="1"/>
    <col min="13793" max="13793" width="11.5703125" style="89" customWidth="1"/>
    <col min="13794" max="13797" width="11.42578125" style="89"/>
    <col min="13798" max="13798" width="22.5703125" style="89" customWidth="1"/>
    <col min="13799" max="13799" width="14" style="89" customWidth="1"/>
    <col min="13800" max="13800" width="1.7109375" style="89" customWidth="1"/>
    <col min="13801" max="14045" width="11.42578125" style="89"/>
    <col min="14046" max="14046" width="4.42578125" style="89" customWidth="1"/>
    <col min="14047" max="14047" width="11.42578125" style="89"/>
    <col min="14048" max="14048" width="17.5703125" style="89" customWidth="1"/>
    <col min="14049" max="14049" width="11.5703125" style="89" customWidth="1"/>
    <col min="14050" max="14053" width="11.42578125" style="89"/>
    <col min="14054" max="14054" width="22.5703125" style="89" customWidth="1"/>
    <col min="14055" max="14055" width="14" style="89" customWidth="1"/>
    <col min="14056" max="14056" width="1.7109375" style="89" customWidth="1"/>
    <col min="14057" max="14301" width="11.42578125" style="89"/>
    <col min="14302" max="14302" width="4.42578125" style="89" customWidth="1"/>
    <col min="14303" max="14303" width="11.42578125" style="89"/>
    <col min="14304" max="14304" width="17.5703125" style="89" customWidth="1"/>
    <col min="14305" max="14305" width="11.5703125" style="89" customWidth="1"/>
    <col min="14306" max="14309" width="11.42578125" style="89"/>
    <col min="14310" max="14310" width="22.5703125" style="89" customWidth="1"/>
    <col min="14311" max="14311" width="14" style="89" customWidth="1"/>
    <col min="14312" max="14312" width="1.7109375" style="89" customWidth="1"/>
    <col min="14313" max="14557" width="11.42578125" style="89"/>
    <col min="14558" max="14558" width="4.42578125" style="89" customWidth="1"/>
    <col min="14559" max="14559" width="11.42578125" style="89"/>
    <col min="14560" max="14560" width="17.5703125" style="89" customWidth="1"/>
    <col min="14561" max="14561" width="11.5703125" style="89" customWidth="1"/>
    <col min="14562" max="14565" width="11.42578125" style="89"/>
    <col min="14566" max="14566" width="22.5703125" style="89" customWidth="1"/>
    <col min="14567" max="14567" width="14" style="89" customWidth="1"/>
    <col min="14568" max="14568" width="1.7109375" style="89" customWidth="1"/>
    <col min="14569" max="14813" width="11.42578125" style="89"/>
    <col min="14814" max="14814" width="4.42578125" style="89" customWidth="1"/>
    <col min="14815" max="14815" width="11.42578125" style="89"/>
    <col min="14816" max="14816" width="17.5703125" style="89" customWidth="1"/>
    <col min="14817" max="14817" width="11.5703125" style="89" customWidth="1"/>
    <col min="14818" max="14821" width="11.42578125" style="89"/>
    <col min="14822" max="14822" width="22.5703125" style="89" customWidth="1"/>
    <col min="14823" max="14823" width="14" style="89" customWidth="1"/>
    <col min="14824" max="14824" width="1.7109375" style="89" customWidth="1"/>
    <col min="14825" max="15069" width="11.42578125" style="89"/>
    <col min="15070" max="15070" width="4.42578125" style="89" customWidth="1"/>
    <col min="15071" max="15071" width="11.42578125" style="89"/>
    <col min="15072" max="15072" width="17.5703125" style="89" customWidth="1"/>
    <col min="15073" max="15073" width="11.5703125" style="89" customWidth="1"/>
    <col min="15074" max="15077" width="11.42578125" style="89"/>
    <col min="15078" max="15078" width="22.5703125" style="89" customWidth="1"/>
    <col min="15079" max="15079" width="14" style="89" customWidth="1"/>
    <col min="15080" max="15080" width="1.7109375" style="89" customWidth="1"/>
    <col min="15081" max="15325" width="11.42578125" style="89"/>
    <col min="15326" max="15326" width="4.42578125" style="89" customWidth="1"/>
    <col min="15327" max="15327" width="11.42578125" style="89"/>
    <col min="15328" max="15328" width="17.5703125" style="89" customWidth="1"/>
    <col min="15329" max="15329" width="11.5703125" style="89" customWidth="1"/>
    <col min="15330" max="15333" width="11.42578125" style="89"/>
    <col min="15334" max="15334" width="22.5703125" style="89" customWidth="1"/>
    <col min="15335" max="15335" width="14" style="89" customWidth="1"/>
    <col min="15336" max="15336" width="1.7109375" style="89" customWidth="1"/>
    <col min="15337" max="15581" width="11.42578125" style="89"/>
    <col min="15582" max="15582" width="4.42578125" style="89" customWidth="1"/>
    <col min="15583" max="15583" width="11.42578125" style="89"/>
    <col min="15584" max="15584" width="17.5703125" style="89" customWidth="1"/>
    <col min="15585" max="15585" width="11.5703125" style="89" customWidth="1"/>
    <col min="15586" max="15589" width="11.42578125" style="89"/>
    <col min="15590" max="15590" width="22.5703125" style="89" customWidth="1"/>
    <col min="15591" max="15591" width="14" style="89" customWidth="1"/>
    <col min="15592" max="15592" width="1.7109375" style="89" customWidth="1"/>
    <col min="15593" max="15837" width="11.42578125" style="89"/>
    <col min="15838" max="15838" width="4.42578125" style="89" customWidth="1"/>
    <col min="15839" max="15839" width="11.42578125" style="89"/>
    <col min="15840" max="15840" width="17.5703125" style="89" customWidth="1"/>
    <col min="15841" max="15841" width="11.5703125" style="89" customWidth="1"/>
    <col min="15842" max="15845" width="11.42578125" style="89"/>
    <col min="15846" max="15846" width="22.5703125" style="89" customWidth="1"/>
    <col min="15847" max="15847" width="14" style="89" customWidth="1"/>
    <col min="15848" max="15848" width="1.7109375" style="89" customWidth="1"/>
    <col min="15849" max="16093" width="11.42578125" style="89"/>
    <col min="16094" max="16094" width="4.42578125" style="89" customWidth="1"/>
    <col min="16095" max="16095" width="11.42578125" style="89"/>
    <col min="16096" max="16096" width="17.5703125" style="89" customWidth="1"/>
    <col min="16097" max="16097" width="11.5703125" style="89" customWidth="1"/>
    <col min="16098" max="16101" width="11.42578125" style="89"/>
    <col min="16102" max="16102" width="22.5703125" style="89" customWidth="1"/>
    <col min="16103" max="16103" width="14" style="89" customWidth="1"/>
    <col min="16104" max="16104" width="1.7109375" style="89" customWidth="1"/>
    <col min="16105" max="16384" width="11.42578125" style="89"/>
  </cols>
  <sheetData>
    <row r="1" spans="2:10" ht="18" customHeight="1" thickBot="1"/>
    <row r="2" spans="2:10" ht="19.5" customHeight="1">
      <c r="B2" s="90"/>
      <c r="C2" s="91"/>
      <c r="D2" s="92" t="s">
        <v>173</v>
      </c>
      <c r="E2" s="93"/>
      <c r="F2" s="93"/>
      <c r="G2" s="93"/>
      <c r="H2" s="93"/>
      <c r="I2" s="94"/>
      <c r="J2" s="95" t="s">
        <v>174</v>
      </c>
    </row>
    <row r="3" spans="2:10" ht="13.5" thickBot="1">
      <c r="B3" s="96"/>
      <c r="C3" s="97"/>
      <c r="D3" s="98"/>
      <c r="E3" s="99"/>
      <c r="F3" s="99"/>
      <c r="G3" s="99"/>
      <c r="H3" s="99"/>
      <c r="I3" s="100"/>
      <c r="J3" s="101"/>
    </row>
    <row r="4" spans="2:10">
      <c r="B4" s="96"/>
      <c r="C4" s="97"/>
      <c r="D4" s="92" t="s">
        <v>175</v>
      </c>
      <c r="E4" s="93"/>
      <c r="F4" s="93"/>
      <c r="G4" s="93"/>
      <c r="H4" s="93"/>
      <c r="I4" s="94"/>
      <c r="J4" s="95" t="s">
        <v>176</v>
      </c>
    </row>
    <row r="5" spans="2:10">
      <c r="B5" s="96"/>
      <c r="C5" s="97"/>
      <c r="D5" s="102"/>
      <c r="E5" s="103"/>
      <c r="F5" s="103"/>
      <c r="G5" s="103"/>
      <c r="H5" s="103"/>
      <c r="I5" s="104"/>
      <c r="J5" s="105"/>
    </row>
    <row r="6" spans="2:10" ht="13.5" thickBot="1">
      <c r="B6" s="106"/>
      <c r="C6" s="107"/>
      <c r="D6" s="98"/>
      <c r="E6" s="99"/>
      <c r="F6" s="99"/>
      <c r="G6" s="99"/>
      <c r="H6" s="99"/>
      <c r="I6" s="100"/>
      <c r="J6" s="101"/>
    </row>
    <row r="7" spans="2:10">
      <c r="B7" s="108"/>
      <c r="J7" s="109"/>
    </row>
    <row r="8" spans="2:10">
      <c r="B8" s="108"/>
      <c r="J8" s="109"/>
    </row>
    <row r="9" spans="2:10">
      <c r="B9" s="108"/>
      <c r="J9" s="109"/>
    </row>
    <row r="10" spans="2:10">
      <c r="B10" s="108"/>
      <c r="C10" s="89" t="s">
        <v>198</v>
      </c>
      <c r="E10" s="110"/>
      <c r="J10" s="109"/>
    </row>
    <row r="11" spans="2:10">
      <c r="B11" s="108"/>
      <c r="J11" s="109"/>
    </row>
    <row r="12" spans="2:10">
      <c r="B12" s="108"/>
      <c r="C12" s="89" t="s">
        <v>177</v>
      </c>
      <c r="J12" s="109"/>
    </row>
    <row r="13" spans="2:10">
      <c r="B13" s="108"/>
      <c r="C13" s="89" t="s">
        <v>178</v>
      </c>
      <c r="J13" s="109"/>
    </row>
    <row r="14" spans="2:10">
      <c r="B14" s="108"/>
      <c r="J14" s="109"/>
    </row>
    <row r="15" spans="2:10">
      <c r="B15" s="108"/>
      <c r="C15" s="89" t="s">
        <v>199</v>
      </c>
      <c r="J15" s="109"/>
    </row>
    <row r="16" spans="2:10">
      <c r="B16" s="108"/>
      <c r="C16" s="111"/>
      <c r="J16" s="109"/>
    </row>
    <row r="17" spans="2:10">
      <c r="B17" s="108"/>
      <c r="C17" s="89" t="s">
        <v>200</v>
      </c>
      <c r="D17" s="110"/>
      <c r="H17" s="112" t="s">
        <v>179</v>
      </c>
      <c r="I17" s="112" t="s">
        <v>180</v>
      </c>
      <c r="J17" s="109"/>
    </row>
    <row r="18" spans="2:10">
      <c r="B18" s="108"/>
      <c r="C18" s="113" t="s">
        <v>181</v>
      </c>
      <c r="D18" s="113"/>
      <c r="E18" s="113"/>
      <c r="F18" s="113"/>
      <c r="H18" s="112">
        <v>19</v>
      </c>
      <c r="I18" s="114">
        <v>155201336</v>
      </c>
      <c r="J18" s="109"/>
    </row>
    <row r="19" spans="2:10">
      <c r="B19" s="108"/>
      <c r="C19" s="89" t="s">
        <v>182</v>
      </c>
      <c r="H19" s="115">
        <v>5</v>
      </c>
      <c r="I19" s="116">
        <v>26857618</v>
      </c>
      <c r="J19" s="109"/>
    </row>
    <row r="20" spans="2:10">
      <c r="B20" s="108"/>
      <c r="C20" s="89" t="s">
        <v>183</v>
      </c>
      <c r="H20" s="115">
        <v>1</v>
      </c>
      <c r="I20" s="116">
        <v>9524888</v>
      </c>
      <c r="J20" s="109"/>
    </row>
    <row r="21" spans="2:10">
      <c r="B21" s="108"/>
      <c r="C21" s="89" t="s">
        <v>184</v>
      </c>
      <c r="H21" s="115">
        <v>1</v>
      </c>
      <c r="I21" s="116">
        <v>2612000</v>
      </c>
      <c r="J21" s="109"/>
    </row>
    <row r="22" spans="2:10">
      <c r="B22" s="108"/>
      <c r="C22" s="89" t="s">
        <v>185</v>
      </c>
      <c r="H22" s="115"/>
      <c r="I22" s="116"/>
      <c r="J22" s="109"/>
    </row>
    <row r="23" spans="2:10">
      <c r="B23" s="108"/>
      <c r="C23" s="89" t="s">
        <v>186</v>
      </c>
      <c r="H23" s="115"/>
      <c r="I23" s="116"/>
      <c r="J23" s="109"/>
    </row>
    <row r="24" spans="2:10">
      <c r="B24" s="108"/>
      <c r="C24" s="89" t="s">
        <v>187</v>
      </c>
      <c r="H24" s="117"/>
      <c r="I24" s="118"/>
      <c r="J24" s="109"/>
    </row>
    <row r="25" spans="2:10">
      <c r="B25" s="108"/>
      <c r="C25" s="113" t="s">
        <v>188</v>
      </c>
      <c r="D25" s="113"/>
      <c r="E25" s="113"/>
      <c r="F25" s="113"/>
      <c r="H25" s="119">
        <f>SUM(H19:H24)</f>
        <v>7</v>
      </c>
      <c r="I25" s="120">
        <f>(I19+I20+I21+I22+I23+I24)</f>
        <v>38994506</v>
      </c>
      <c r="J25" s="109"/>
    </row>
    <row r="26" spans="2:10">
      <c r="B26" s="108"/>
      <c r="C26" s="89" t="s">
        <v>189</v>
      </c>
      <c r="H26" s="115">
        <v>1</v>
      </c>
      <c r="I26" s="116">
        <v>66830</v>
      </c>
      <c r="J26" s="109"/>
    </row>
    <row r="27" spans="2:10">
      <c r="B27" s="108"/>
      <c r="C27" s="89" t="s">
        <v>190</v>
      </c>
      <c r="H27" s="115"/>
      <c r="I27" s="116"/>
      <c r="J27" s="109"/>
    </row>
    <row r="28" spans="2:10">
      <c r="B28" s="108"/>
      <c r="C28" s="89" t="s">
        <v>191</v>
      </c>
      <c r="H28" s="115"/>
      <c r="I28" s="116"/>
      <c r="J28" s="109"/>
    </row>
    <row r="29" spans="2:10" ht="12.75" customHeight="1" thickBot="1">
      <c r="B29" s="108"/>
      <c r="C29" s="89" t="s">
        <v>192</v>
      </c>
      <c r="H29" s="121">
        <v>11</v>
      </c>
      <c r="I29" s="122">
        <v>116140000</v>
      </c>
      <c r="J29" s="109"/>
    </row>
    <row r="30" spans="2:10">
      <c r="B30" s="108"/>
      <c r="C30" s="113" t="s">
        <v>193</v>
      </c>
      <c r="D30" s="113"/>
      <c r="E30" s="113"/>
      <c r="F30" s="113"/>
      <c r="H30" s="119">
        <f>SUM(H26:H29)</f>
        <v>12</v>
      </c>
      <c r="I30" s="120">
        <f>(I28+I29+I26)</f>
        <v>116206830</v>
      </c>
      <c r="J30" s="109"/>
    </row>
    <row r="31" spans="2:10" ht="13.5" thickBot="1">
      <c r="B31" s="108"/>
      <c r="C31" s="113" t="s">
        <v>194</v>
      </c>
      <c r="D31" s="113"/>
      <c r="H31" s="123">
        <f>(H25+H30)</f>
        <v>19</v>
      </c>
      <c r="I31" s="124">
        <f>(I25+I30)</f>
        <v>155201336</v>
      </c>
      <c r="J31" s="109"/>
    </row>
    <row r="32" spans="2:10" ht="13.5" thickTop="1">
      <c r="B32" s="108"/>
      <c r="C32" s="113"/>
      <c r="D32" s="113"/>
      <c r="H32" s="125"/>
      <c r="I32" s="116"/>
      <c r="J32" s="109"/>
    </row>
    <row r="33" spans="2:10">
      <c r="B33" s="108"/>
      <c r="G33" s="125"/>
      <c r="H33" s="125"/>
      <c r="I33" s="125"/>
      <c r="J33" s="109"/>
    </row>
    <row r="34" spans="2:10">
      <c r="B34" s="108"/>
      <c r="G34" s="125"/>
      <c r="H34" s="125"/>
      <c r="I34" s="125"/>
      <c r="J34" s="109"/>
    </row>
    <row r="35" spans="2:10">
      <c r="B35" s="108"/>
      <c r="G35" s="125"/>
      <c r="H35" s="125"/>
      <c r="I35" s="125"/>
      <c r="J35" s="109"/>
    </row>
    <row r="36" spans="2:10" ht="13.5" thickBot="1">
      <c r="B36" s="108"/>
      <c r="C36" s="126"/>
      <c r="D36" s="126"/>
      <c r="G36" s="126" t="s">
        <v>195</v>
      </c>
      <c r="H36" s="126"/>
      <c r="I36" s="125"/>
      <c r="J36" s="109"/>
    </row>
    <row r="37" spans="2:10">
      <c r="B37" s="108"/>
      <c r="C37" s="125" t="s">
        <v>196</v>
      </c>
      <c r="D37" s="125"/>
      <c r="G37" s="125" t="s">
        <v>197</v>
      </c>
      <c r="H37" s="125"/>
      <c r="I37" s="125"/>
      <c r="J37" s="109"/>
    </row>
    <row r="38" spans="2:10">
      <c r="B38" s="108"/>
      <c r="G38" s="125"/>
      <c r="H38" s="125"/>
      <c r="I38" s="125"/>
      <c r="J38" s="109"/>
    </row>
    <row r="39" spans="2:10">
      <c r="B39" s="108"/>
      <c r="G39" s="125"/>
      <c r="H39" s="125"/>
      <c r="I39" s="125"/>
      <c r="J39" s="109"/>
    </row>
    <row r="40" spans="2:10" ht="18.75" customHeight="1" thickBot="1">
      <c r="B40" s="127"/>
      <c r="C40" s="128"/>
      <c r="D40" s="128"/>
      <c r="E40" s="128"/>
      <c r="F40" s="128"/>
      <c r="G40" s="126"/>
      <c r="H40" s="126"/>
      <c r="I40" s="126"/>
      <c r="J40" s="12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DATOS</vt:lpstr>
      <vt:lpstr>TD</vt:lpstr>
      <vt:lpstr>ESTADO DE CADA FACTURA</vt:lpstr>
      <vt:lpstr>FOR-CSA-018</vt:lpstr>
      <vt:lpstr>DATOS!Área_de_impresión</vt:lpstr>
    </vt:vector>
  </TitlesOfParts>
  <Company>Informática y Gestión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Diego Fernando Fernandez Valencia</cp:lastModifiedBy>
  <cp:lastPrinted>2004-07-14T16:50:04Z</cp:lastPrinted>
  <dcterms:created xsi:type="dcterms:W3CDTF">2002-10-21T17:41:29Z</dcterms:created>
  <dcterms:modified xsi:type="dcterms:W3CDTF">2022-01-04T19:57:10Z</dcterms:modified>
</cp:coreProperties>
</file>