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890902922 CLINICA UNIVERSIDAD BOLIVARIANA\"/>
    </mc:Choice>
  </mc:AlternateContent>
  <xr:revisionPtr revIDLastSave="0" documentId="13_ncr:1_{2B1BF493-F350-407E-94CC-98AB3801864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7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  <c r="Y1" i="2"/>
  <c r="Z1" i="2"/>
  <c r="X1" i="2"/>
  <c r="W1" i="2"/>
  <c r="U1" i="2"/>
  <c r="T1" i="2"/>
  <c r="P1" i="2"/>
  <c r="L1" i="2"/>
  <c r="K1" i="2"/>
  <c r="I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<sst xmlns="http://schemas.openxmlformats.org/spreadsheetml/2006/main" count="123" uniqueCount="102">
  <si>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</si>
  <si>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</si>
  <si>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</si>
  <si>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</si>
  <si>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</si>
  <si>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</si>
  <si>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</si>
  <si>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</si>
  <si>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CLÍNICA UNIVERSITARIA BOLIVARIANA</t>
  </si>
  <si>
    <t>CU</t>
  </si>
  <si>
    <t>ESTADO</t>
  </si>
  <si>
    <t>DEVUELTA</t>
  </si>
  <si>
    <t>RADICADA PENDIENTE DE PAGO</t>
  </si>
  <si>
    <t xml:space="preserve"> ENTIDAD</t>
  </si>
  <si>
    <t>PrefijoFactura</t>
  </si>
  <si>
    <t>RETENCION</t>
  </si>
  <si>
    <t>AUTORIZACION</t>
  </si>
  <si>
    <t>B)Factura sin saldo ERP</t>
  </si>
  <si>
    <t>OK</t>
  </si>
  <si>
    <t>C)Glosas total pendiente por respuesta de IPS</t>
  </si>
  <si>
    <t>se sostiene la devolucion lab no PBS por la aut que esnviaron 211128516553523 ya fue pagada en la factura cu-2177206este servici es un examen de lab NO PBS y se debe pedirmipres (angela campaz)</t>
  </si>
  <si>
    <t>SI</t>
  </si>
  <si>
    <t>C)Glosas total pendiente por respuesta de IPS/conciliar diferencia valor de factura</t>
  </si>
  <si>
    <t>se devuelve la factura por que la auto. 211558516634980 queenviaron esta dirigida a otro nit.y se revisa la factura por auditoria medica se hizo glosase anexa la revision de auditoria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</si>
  <si>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</si>
  <si>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</si>
  <si>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</si>
  <si>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</si>
  <si>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</si>
  <si>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</si>
  <si>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</si>
  <si>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</si>
  <si>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</si>
  <si>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</si>
  <si>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</si>
  <si>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</si>
  <si>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</si>
  <si>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</si>
  <si>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</si>
  <si>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</si>
  <si>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</si>
  <si>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</si>
  <si>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</si>
  <si>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</si>
  <si>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</si>
  <si>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</si>
  <si>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</si>
  <si>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</si>
  <si>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</si>
  <si>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</si>
  <si>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</si>
  <si>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</si>
  <si>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</si>
  <si>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</si>
  <si>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</si>
  <si>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</si>
  <si>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</si>
  <si>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</si>
  <si>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</si>
  <si>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</si>
  <si>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</si>
  <si>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</si>
  <si>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CU_2275067</t>
  </si>
  <si>
    <t>890902922_CU_2275067</t>
  </si>
  <si>
    <t>CU_2177213</t>
  </si>
  <si>
    <t>890902922_CU_2177213</t>
  </si>
  <si>
    <t>CU_2216698</t>
  </si>
  <si>
    <t>890902922_CU_2216698</t>
  </si>
  <si>
    <t>ESTADO EPS NOVIEMBRE 13 DEL 2022</t>
  </si>
  <si>
    <t>FACTURA CERRADA POR EXTEMPORANEIDAD</t>
  </si>
  <si>
    <t>FACTURA PENDIENTE DE PAGO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</si>
  <si>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</si>
  <si>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</si>
  <si>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</si>
  <si>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</si>
  <si>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</si>
  <si>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</si>
  <si>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</si>
  <si>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</si>
  <si>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</si>
  <si>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</si>
  <si>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</si>
  <si>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</si>
  <si>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</si>
  <si>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</si>
  <si>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</si>
  <si>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</si>
  <si>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</si>
  <si>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</si>
  <si>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</si>
  <si>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</si>
  <si>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</si>
  <si>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</si>
  <si>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</si>
  <si>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</si>
  <si>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</si>
  <si>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</si>
  <si>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NOVIEMBRE 13 DE 2022</t>
  </si>
  <si>
    <t>Señores : CLÍNICA UNIVERSITARIA BOLIVARIANA</t>
  </si>
  <si>
    <t>NIT: 890902922</t>
  </si>
  <si>
    <t>Con Corte al dia :31/10/2022</t>
  </si>
  <si>
    <t>A continuacion me permito remitir nuestra respuesta al estado de cartera presentado en la fecha: 04/11/2022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</si>
</sst>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9" formatCode="&quot;$&quot;\ #,##0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4" fontId="0" fillId="0" borderId="1" xfId="1" applyNumberFormat="1" applyFont="1" applyBorder="1"/>
    <xf numFmtId="164" fontId="0" fillId="0" borderId="1" xfId="0" applyNumberFormat="1" applyBorder="1"/>
    <xf numFmtId="169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9" fontId="1" fillId="0" borderId="0" xfId="0" applyNumberFormat="1" applyFont="1"/>
    <xf numFmtId="0" fontId="0" fillId="0" borderId="2" xfId="0" pivotButton="1" applyBorder="1"/>
    <xf numFmtId="0" fontId="0" fillId="0" borderId="4" xfId="0" applyBorder="1"/>
    <xf numFmtId="0" fontId="0" fillId="0" borderId="2" xfId="0" applyBorder="1" applyAlignment="1">
      <alignment horizontal="left"/>
    </xf>
    <xf numFmtId="169" fontId="0" fillId="0" borderId="4" xfId="0" applyNumberFormat="1" applyBorder="1"/>
    <xf numFmtId="0" fontId="0" fillId="0" borderId="3" xfId="0" applyBorder="1" applyAlignment="1">
      <alignment horizontal="left"/>
    </xf>
    <xf numFmtId="169" fontId="0" fillId="0" borderId="5" xfId="0" applyNumberFormat="1" applyBorder="1"/>
    <xf numFmtId="0" fontId="0" fillId="0" borderId="6" xfId="0" applyBorder="1" applyAlignment="1">
      <alignment horizontal="left"/>
    </xf>
    <xf numFmtId="169" fontId="0" fillId="0" borderId="7" xfId="0" applyNumberFormat="1" applyBorder="1"/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2" applyFont="1"/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3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6" fillId="0" borderId="12" xfId="2" applyFont="1" applyBorder="1"/>
    <xf numFmtId="0" fontId="6" fillId="0" borderId="13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1" fontId="6" fillId="0" borderId="15" xfId="2" applyNumberFormat="1" applyFont="1" applyBorder="1" applyAlignment="1">
      <alignment horizontal="center"/>
    </xf>
    <xf numFmtId="170" fontId="6" fillId="0" borderId="15" xfId="2" applyNumberFormat="1" applyFont="1" applyBorder="1" applyAlignment="1">
      <alignment horizontal="right"/>
    </xf>
    <xf numFmtId="170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9" xfId="2" applyNumberFormat="1" applyFont="1" applyBorder="1" applyAlignment="1">
      <alignment horizontal="center"/>
    </xf>
    <xf numFmtId="170" fontId="7" fillId="0" borderId="19" xfId="2" applyNumberFormat="1" applyFont="1" applyBorder="1" applyAlignment="1">
      <alignment horizontal="right"/>
    </xf>
    <xf numFmtId="170" fontId="6" fillId="0" borderId="0" xfId="2" applyNumberFormat="1" applyFont="1"/>
    <xf numFmtId="170" fontId="6" fillId="0" borderId="15" xfId="2" applyNumberFormat="1" applyFont="1" applyBorder="1"/>
    <xf numFmtId="170" fontId="7" fillId="0" borderId="15" xfId="2" applyNumberFormat="1" applyFont="1" applyBorder="1"/>
    <xf numFmtId="170" fontId="7" fillId="0" borderId="0" xfId="2" applyNumberFormat="1" applyFont="1"/>
    <xf numFmtId="0" fontId="6" fillId="0" borderId="14" xfId="2" applyFont="1" applyBorder="1"/>
    <xf numFmtId="0" fontId="6" fillId="0" borderId="15" xfId="2" applyFont="1" applyBorder="1"/>
    <xf numFmtId="0" fontId="6" fillId="0" borderId="16" xfId="2" applyFont="1" applyBorder="1"/>
  </cellXfs>
  <cellStyles count="3">
    <cellStyle name="Millares" xfId="1" builtinId="3"/>
    <cellStyle name="Normal" xfId="0" builtinId="0"/>
    <cellStyle name="Normal 2 2" xfId="2" xr:uid="{961E0A45-34EE-4222-B95B-6182CEA5BDB2}"/>
  </cellStyles>
  <dxfs count="16">
    <dxf>
      <alignment horizontal="center"/>
    </dxf>
    <dxf>
      <alignment horizontal="center"/>
    </dxf>
    <dxf>
      <numFmt numFmtId="169" formatCode="&quot;$&quot;\ #,##0"/>
    </dxf>
    <dxf>
      <numFmt numFmtId="168" formatCode="&quot;$&quot;\ #,##0.0"/>
    </dxf>
    <dxf>
      <numFmt numFmtId="169" formatCode="&quot;$&quot;\ #,##0"/>
    </dxf>
    <dxf>
      <alignment horizontal="center"/>
    </dxf>
    <dxf>
      <alignment horizontal="center"/>
    </dxf>
    <dxf>
      <numFmt numFmtId="168" formatCode="&quot;$&quot;\ #,##0.0"/>
    </dxf>
    <dxf>
      <numFmt numFmtId="167" formatCode="&quot;$&quot;\ #,##0.00"/>
    </dxf>
    <dxf>
      <alignment horizontal="center"/>
    </dxf>
    <dxf>
      <alignment horizontal="center"/>
    </dxf>
    <dxf>
      <numFmt numFmtId="167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151453C-3D37-4D06-9850-BA4A6544B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F7F268-A254-4698-AD4F-20EEC25E6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78.766065972224" createdVersion="8" refreshedVersion="8" minRefreshableVersion="3" recordCount="3" xr:uid="{F8C61A45-072A-4B33-A612-EBFC5EBC379F}">
  <cacheSource type="worksheet">
    <worksheetSource ref="A2:AQ5" sheet="ESTADO DE CADA FACTURA"/>
  </cacheSource>
  <cacheFields count="43">
    <cacheField name="NIT IPS" numFmtId="0">
      <sharedItems containsSemiMixedTypes="0" containsString="0" containsNumber="1" containsInteger="1" minValue="890902922" maxValue="890902922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2177213" maxValue="2275067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177213" maxValue="2275067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4-30T00:00:00" maxDate="2022-01-18T00:00:00"/>
    </cacheField>
    <cacheField name="VALOR FACT IPS" numFmtId="169">
      <sharedItems containsSemiMixedTypes="0" containsString="0" containsNumber="1" containsInteger="1" minValue="139141" maxValue="4603172"/>
    </cacheField>
    <cacheField name="SALDO FACT IPS" numFmtId="169">
      <sharedItems containsSemiMixedTypes="0" containsString="0" containsNumber="1" containsInteger="1" minValue="139141" maxValue="4603172"/>
    </cacheField>
    <cacheField name="OBSERVACION SASS" numFmtId="0">
      <sharedItems/>
    </cacheField>
    <cacheField name="ESTADO EPS NOVIEMBRE 13 DEL 2022" numFmtId="0">
      <sharedItems count="2">
        <s v="FACTURA PENDIENTE DE PAGO"/>
        <s v="FACTURA CERRADA POR EXTEMPORANEIDAD"/>
      </sharedItems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139141" maxValue="4603172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GLOSA ACEPTDA" numFmtId="169">
      <sharedItems containsSemiMixedTypes="0" containsString="0" containsNumber="1" containsInteger="1" minValue="0" maxValue="0"/>
    </cacheField>
    <cacheField name="VALOR GLOSA DV" numFmtId="169">
      <sharedItems containsSemiMixedTypes="0" containsString="0" containsNumber="1" containsInteger="1" minValue="0" maxValue="4194875"/>
    </cacheField>
    <cacheField name="OBSERVACION GLOSA DV" numFmtId="0">
      <sharedItems containsBlank="1"/>
    </cacheField>
    <cacheField name="VALOR CRUZADO SASS" numFmtId="169">
      <sharedItems containsSemiMixedTypes="0" containsString="0" containsNumber="1" containsInteger="1" minValue="0" maxValue="4603172"/>
    </cacheField>
    <cacheField name="SALDO SASS" numFmtId="169">
      <sharedItems containsSemiMixedTypes="0" containsString="0" containsNumber="1" containsInteger="1" minValue="0" maxValue="4194875"/>
    </cacheField>
    <cacheField name="RETENCION" numFmtId="169">
      <sharedItems containsNonDate="0" containsString="0" containsBlank="1"/>
    </cacheField>
    <cacheField name="VALO CANCELADO SAP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20T00:00:00" maxDate="2022-03-2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330" maxValue="21001231"/>
    </cacheField>
    <cacheField name="F RAD SASS" numFmtId="0">
      <sharedItems containsSemiMixedTypes="0" containsString="0" containsNumber="1" containsInteger="1" minValue="20210820" maxValue="20220322"/>
    </cacheField>
    <cacheField name="VALOR REPORTADO CRICULAR 030" numFmtId="0">
      <sharedItems containsSemiMixedTypes="0" containsString="0" containsNumber="1" containsInteger="1" minValue="139141" maxValue="4603172"/>
    </cacheField>
    <cacheField name="VALOR GLOSA ACEPTADA REPORTADO CIRCULAR 030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1113" maxValue="202211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90902922"/>
    <s v="CLÍNICA UNIVERSITARIA BOLIVARIANA"/>
    <s v="CU"/>
    <n v="2275067"/>
    <s v="CU"/>
    <n v="2275067"/>
    <m/>
    <s v="CU_2275067"/>
    <s v="890902922_CU_2275067"/>
    <d v="2022-01-17T00:00:00"/>
    <n v="4603172"/>
    <n v="4603172"/>
    <s v="B)Factura sin saldo ERP"/>
    <x v="0"/>
    <s v="OK"/>
    <n v="4603172"/>
    <n v="0"/>
    <n v="0"/>
    <n v="0"/>
    <n v="0"/>
    <n v="0"/>
    <m/>
    <n v="4603172"/>
    <n v="0"/>
    <m/>
    <m/>
    <m/>
    <m/>
    <m/>
    <m/>
    <m/>
    <d v="2022-03-22T00:00:00"/>
    <m/>
    <n v="2"/>
    <m/>
    <m/>
    <n v="1"/>
    <n v="20220330"/>
    <n v="20220322"/>
    <n v="4603172"/>
    <n v="0"/>
    <m/>
    <n v="20221113"/>
  </r>
  <r>
    <n v="890902922"/>
    <s v="CLÍNICA UNIVERSITARIA BOLIVARIANA"/>
    <s v="CU"/>
    <n v="2177213"/>
    <s v="CU"/>
    <n v="2177213"/>
    <m/>
    <s v="CU_2177213"/>
    <s v="890902922_CU_2177213"/>
    <d v="2021-04-30T00:00:00"/>
    <n v="139141"/>
    <n v="139141"/>
    <s v="C)Glosas total pendiente por respuesta de IPS"/>
    <x v="1"/>
    <s v="OK"/>
    <n v="139141"/>
    <n v="0"/>
    <n v="0"/>
    <n v="0"/>
    <n v="0"/>
    <n v="139141"/>
    <s v="se sostiene la devolucion lab no PBS por la aut que esnviaron 211128516553523 ya fue pagada en la factura cu-2177206este servici es un examen de lab NO PBS y se debe pedirmipres (angela campaz)"/>
    <n v="0"/>
    <n v="139141"/>
    <m/>
    <m/>
    <m/>
    <m/>
    <m/>
    <m/>
    <m/>
    <d v="2021-08-20T00:00:00"/>
    <m/>
    <n v="9"/>
    <m/>
    <s v="SI"/>
    <n v="2"/>
    <n v="21001231"/>
    <n v="20210820"/>
    <n v="139141"/>
    <n v="0"/>
    <m/>
    <n v="20221113"/>
  </r>
  <r>
    <n v="890902922"/>
    <s v="CLÍNICA UNIVERSITARIA BOLIVARIANA"/>
    <s v="CU"/>
    <n v="2216698"/>
    <s v="CU"/>
    <n v="2216698"/>
    <m/>
    <s v="CU_2216698"/>
    <s v="890902922_CU_2216698"/>
    <d v="2021-08-17T00:00:00"/>
    <n v="3934128"/>
    <n v="3934128"/>
    <s v="C)Glosas total pendiente por respuesta de IPS/conciliar diferencia valor de factura"/>
    <x v="1"/>
    <s v="OK"/>
    <n v="4194875"/>
    <n v="0"/>
    <n v="0"/>
    <n v="0"/>
    <n v="0"/>
    <n v="4194875"/>
    <s v="se devuelve la factura por que la auto. 211558516634980 queenviaron esta dirigida a otro nit.y se revisa la factura por auditoria medica se hizo glosase anexa la revision de auditoria"/>
    <n v="0"/>
    <n v="4194875"/>
    <m/>
    <m/>
    <m/>
    <m/>
    <m/>
    <m/>
    <m/>
    <d v="2021-10-13T00:00:00"/>
    <m/>
    <n v="9"/>
    <m/>
    <s v="SI"/>
    <n v="1"/>
    <n v="21001231"/>
    <n v="20211021"/>
    <n v="4194875"/>
    <n v="0"/>
    <m/>
    <n v="202211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1A8CDE-D9AF-4EBC-B050-BC13CA86EC60}" name="TablaDinámica10" cacheId="7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6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9" showAll="0"/>
    <pivotField dataField="1" numFmtId="169" showAll="0"/>
    <pivotField showAll="0"/>
    <pivotField axis="axisRow" showAll="0">
      <items count="3">
        <item x="1"/>
        <item x="0"/>
        <item t="default"/>
      </items>
    </pivotField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numFmtId="169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9"/>
  </dataFields>
  <formats count="3"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showGridLines="0" workbookViewId="0">
      <selection activeCell="B19" sqref="B19"/>
    </sheetView>
  </sheetViews>
  <sheetFormatPr baseColWidth="10" defaultRowHeight="15" x14ac:dyDescent="0.25"/>
  <cols>
    <col min="2" max="2" width="35.28515625" bestFit="1" customWidth="1"/>
    <col min="3" max="3" width="8.85546875" customWidth="1"/>
    <col min="4" max="4" width="10" customWidth="1"/>
    <col min="5" max="5" width="12.28515625" style="6" customWidth="1"/>
    <col min="6" max="6" width="12.5703125" customWidth="1"/>
    <col min="7" max="7" width="29.28515625" bestFit="1" customWidth="1"/>
    <col min="8" max="8" width="13.7109375" customWidth="1"/>
    <col min="9" max="9" width="15" customWidth="1"/>
  </cols>
  <sheetData>
    <row r="1" spans="1:9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2" t="s">
        <v>5</v>
      </c>
      <c r="G1" s="2" t="s">
        <v>10</v>
      </c>
      <c r="H1" s="2" t="s">
        <v>6</v>
      </c>
      <c r="I1" s="2" t="s">
        <v>7</v>
      </c>
    </row>
    <row r="2" spans="1:9" x14ac:dyDescent="0.25">
      <c r="A2" s="1">
        <v>890902922</v>
      </c>
      <c r="B2" s="1" t="s">
        <v>8</v>
      </c>
      <c r="C2" s="1" t="s">
        <v>9</v>
      </c>
      <c r="D2" s="1">
        <v>2177213</v>
      </c>
      <c r="E2" s="5">
        <v>44316</v>
      </c>
      <c r="F2" s="5">
        <v>44428</v>
      </c>
      <c r="G2" s="5" t="s">
        <v>11</v>
      </c>
      <c r="H2" s="7">
        <v>139141</v>
      </c>
      <c r="I2" s="7">
        <v>139141</v>
      </c>
    </row>
    <row r="3" spans="1:9" x14ac:dyDescent="0.25">
      <c r="A3" s="1">
        <v>890902922</v>
      </c>
      <c r="B3" s="1" t="s">
        <v>8</v>
      </c>
      <c r="C3" s="1" t="s">
        <v>9</v>
      </c>
      <c r="D3" s="1">
        <v>2216698</v>
      </c>
      <c r="E3" s="5">
        <v>44425</v>
      </c>
      <c r="F3" s="5">
        <v>44482</v>
      </c>
      <c r="G3" s="5" t="s">
        <v>11</v>
      </c>
      <c r="H3" s="7">
        <v>3934128</v>
      </c>
      <c r="I3" s="7">
        <v>3934128</v>
      </c>
    </row>
    <row r="4" spans="1:9" x14ac:dyDescent="0.25">
      <c r="A4" s="1">
        <v>890902922</v>
      </c>
      <c r="B4" s="1" t="s">
        <v>8</v>
      </c>
      <c r="C4" s="1" t="s">
        <v>9</v>
      </c>
      <c r="D4" s="1">
        <v>2275067</v>
      </c>
      <c r="E4" s="5">
        <v>44578</v>
      </c>
      <c r="F4" s="5">
        <v>44642</v>
      </c>
      <c r="G4" s="5" t="s">
        <v>12</v>
      </c>
      <c r="H4" s="7">
        <v>4603172</v>
      </c>
      <c r="I4" s="7">
        <v>4603172</v>
      </c>
    </row>
    <row r="5" spans="1:9" x14ac:dyDescent="0.25">
      <c r="A5" s="1"/>
      <c r="B5" s="1"/>
      <c r="C5" s="1"/>
      <c r="D5" s="1"/>
      <c r="E5" s="5"/>
      <c r="F5" s="1"/>
      <c r="G5" s="1"/>
      <c r="H5" s="1"/>
      <c r="I5" s="8">
        <f>SUM(I2:I4)</f>
        <v>8676441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C92D0-A94D-4AAE-9BD3-9CCF0E3691D6}">
  <dimension ref="A3:C6"/>
  <sheetViews>
    <sheetView showGridLines="0" workbookViewId="0">
      <selection activeCell="C6" sqref="A4:C6"/>
    </sheetView>
  </sheetViews>
  <sheetFormatPr baseColWidth="10" defaultRowHeight="15" x14ac:dyDescent="0.25"/>
  <cols>
    <col min="1" max="1" width="40.85546875" bestFit="1" customWidth="1"/>
    <col min="2" max="2" width="13.140625" customWidth="1"/>
    <col min="3" max="3" width="15.28515625" bestFit="1" customWidth="1"/>
  </cols>
  <sheetData>
    <row r="3" spans="1:3" x14ac:dyDescent="0.25">
      <c r="A3" s="13" t="s">
        <v>72</v>
      </c>
      <c r="B3" s="24" t="s">
        <v>73</v>
      </c>
      <c r="C3" s="14" t="s">
        <v>74</v>
      </c>
    </row>
    <row r="4" spans="1:3" x14ac:dyDescent="0.25">
      <c r="A4" s="15" t="s">
        <v>69</v>
      </c>
      <c r="B4" s="21">
        <v>2</v>
      </c>
      <c r="C4" s="16">
        <v>4073269</v>
      </c>
    </row>
    <row r="5" spans="1:3" x14ac:dyDescent="0.25">
      <c r="A5" s="17" t="s">
        <v>70</v>
      </c>
      <c r="B5" s="22">
        <v>1</v>
      </c>
      <c r="C5" s="18">
        <v>4603172</v>
      </c>
    </row>
    <row r="6" spans="1:3" x14ac:dyDescent="0.25">
      <c r="A6" s="19" t="s">
        <v>71</v>
      </c>
      <c r="B6" s="23">
        <v>3</v>
      </c>
      <c r="C6" s="20">
        <v>8676441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E7914-33F3-4847-87E4-09F6EB790435}">
  <dimension ref="A1:AQ5"/>
  <sheetViews>
    <sheetView showGridLines="0" topLeftCell="O1" workbookViewId="0">
      <selection activeCell="V5" sqref="V5"/>
    </sheetView>
  </sheetViews>
  <sheetFormatPr baseColWidth="10" defaultRowHeight="15" x14ac:dyDescent="0.25"/>
  <cols>
    <col min="1" max="1" width="10" bestFit="1" customWidth="1"/>
    <col min="2" max="2" width="35.28515625" bestFit="1" customWidth="1"/>
    <col min="3" max="3" width="10.570312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1.42578125" bestFit="1" customWidth="1"/>
    <col min="9" max="9" width="21.7109375" bestFit="1" customWidth="1"/>
    <col min="10" max="10" width="10.7109375" bestFit="1" customWidth="1"/>
    <col min="11" max="12" width="13.140625" bestFit="1" customWidth="1"/>
    <col min="13" max="13" width="20.7109375" customWidth="1"/>
    <col min="14" max="14" width="40.85546875" bestFit="1" customWidth="1"/>
    <col min="15" max="15" width="12.140625" bestFit="1" customWidth="1"/>
    <col min="16" max="16" width="15.42578125" bestFit="1" customWidth="1"/>
    <col min="17" max="18" width="12.7109375" bestFit="1" customWidth="1"/>
    <col min="19" max="19" width="15.85546875" bestFit="1" customWidth="1"/>
    <col min="20" max="20" width="13.42578125" bestFit="1" customWidth="1"/>
    <col min="21" max="21" width="13.140625" bestFit="1" customWidth="1"/>
    <col min="22" max="22" width="50.85546875" customWidth="1"/>
    <col min="23" max="23" width="14.42578125" bestFit="1" customWidth="1"/>
    <col min="24" max="24" width="16" customWidth="1"/>
    <col min="25" max="25" width="11.140625" bestFit="1" customWidth="1"/>
    <col min="26" max="26" width="15.7109375" bestFit="1" customWidth="1"/>
    <col min="27" max="28" width="19.7109375" bestFit="1" customWidth="1"/>
    <col min="29" max="29" width="14.42578125" bestFit="1" customWidth="1"/>
    <col min="30" max="30" width="11.140625" bestFit="1" customWidth="1"/>
    <col min="31" max="31" width="19.140625" bestFit="1" customWidth="1"/>
    <col min="32" max="32" width="10.85546875" bestFit="1" customWidth="1"/>
    <col min="33" max="33" width="12.140625" bestFit="1" customWidth="1"/>
    <col min="34" max="34" width="12.85546875" bestFit="1" customWidth="1"/>
    <col min="35" max="35" width="13.85546875" bestFit="1" customWidth="1"/>
    <col min="36" max="36" width="11" bestFit="1" customWidth="1"/>
    <col min="37" max="37" width="13.7109375" bestFit="1" customWidth="1"/>
    <col min="38" max="38" width="11.5703125" bestFit="1" customWidth="1"/>
    <col min="39" max="39" width="10.85546875" bestFit="1" customWidth="1"/>
    <col min="40" max="40" width="18.42578125" bestFit="1" customWidth="1"/>
    <col min="41" max="41" width="24.5703125" bestFit="1" customWidth="1"/>
    <col min="42" max="42" width="16.85546875" bestFit="1" customWidth="1"/>
    <col min="43" max="43" width="9" bestFit="1" customWidth="1"/>
  </cols>
  <sheetData>
    <row r="1" spans="1:43" x14ac:dyDescent="0.25">
      <c r="K1" s="12">
        <f>SUBTOTAL(9,K3:K5)</f>
        <v>8676441</v>
      </c>
      <c r="L1" s="12">
        <f>SUBTOTAL(9,L3:L5)</f>
        <v>8676441</v>
      </c>
      <c r="P1" s="12">
        <f>SUBTOTAL(9,P3:P5)</f>
        <v>8937188</v>
      </c>
      <c r="T1" s="12">
        <f>SUBTOTAL(9,T3:T5)</f>
        <v>0</v>
      </c>
      <c r="U1" s="12">
        <f>SUBTOTAL(9,U3:U5)</f>
        <v>4334016</v>
      </c>
      <c r="W1" s="12">
        <f>SUBTOTAL(9,W3:W5)</f>
        <v>4603172</v>
      </c>
      <c r="X1" s="12">
        <f>SUBTOTAL(9,X3:X5)</f>
        <v>4334016</v>
      </c>
      <c r="Y1" s="12">
        <f>SUBTOTAL(9,Y3:Y5)</f>
        <v>0</v>
      </c>
      <c r="Z1" s="12">
        <f>SUBTOTAL(9,Z3:Z5)</f>
        <v>0</v>
      </c>
    </row>
    <row r="2" spans="1:43" ht="39.950000000000003" customHeight="1" x14ac:dyDescent="0.25">
      <c r="A2" s="10" t="s">
        <v>24</v>
      </c>
      <c r="B2" s="10" t="s">
        <v>13</v>
      </c>
      <c r="C2" s="10" t="s">
        <v>14</v>
      </c>
      <c r="D2" s="10" t="s">
        <v>25</v>
      </c>
      <c r="E2" s="10" t="s">
        <v>26</v>
      </c>
      <c r="F2" s="10" t="s">
        <v>27</v>
      </c>
      <c r="G2" s="10" t="s">
        <v>28</v>
      </c>
      <c r="H2" s="11" t="s">
        <v>60</v>
      </c>
      <c r="I2" s="11" t="s">
        <v>61</v>
      </c>
      <c r="J2" s="10" t="s">
        <v>29</v>
      </c>
      <c r="K2" s="10" t="s">
        <v>30</v>
      </c>
      <c r="L2" s="10" t="s">
        <v>31</v>
      </c>
      <c r="M2" s="10" t="s">
        <v>32</v>
      </c>
      <c r="N2" s="11" t="s">
        <v>68</v>
      </c>
      <c r="O2" s="10" t="s">
        <v>33</v>
      </c>
      <c r="P2" s="10" t="s">
        <v>34</v>
      </c>
      <c r="Q2" s="10" t="s">
        <v>35</v>
      </c>
      <c r="R2" s="10" t="s">
        <v>36</v>
      </c>
      <c r="S2" s="10" t="s">
        <v>37</v>
      </c>
      <c r="T2" s="10" t="s">
        <v>38</v>
      </c>
      <c r="U2" s="11" t="s">
        <v>39</v>
      </c>
      <c r="V2" s="11" t="s">
        <v>47</v>
      </c>
      <c r="W2" s="10" t="s">
        <v>40</v>
      </c>
      <c r="X2" s="10" t="s">
        <v>41</v>
      </c>
      <c r="Y2" s="10" t="s">
        <v>15</v>
      </c>
      <c r="Z2" s="10" t="s">
        <v>42</v>
      </c>
      <c r="AA2" s="10" t="s">
        <v>43</v>
      </c>
      <c r="AB2" s="10" t="s">
        <v>44</v>
      </c>
      <c r="AC2" s="10" t="s">
        <v>45</v>
      </c>
      <c r="AD2" s="10" t="s">
        <v>16</v>
      </c>
      <c r="AE2" s="10" t="s">
        <v>46</v>
      </c>
      <c r="AF2" s="10" t="s">
        <v>48</v>
      </c>
      <c r="AG2" s="10" t="s">
        <v>49</v>
      </c>
      <c r="AH2" s="10" t="s">
        <v>50</v>
      </c>
      <c r="AI2" s="10" t="s">
        <v>51</v>
      </c>
      <c r="AJ2" s="10" t="s">
        <v>52</v>
      </c>
      <c r="AK2" s="10" t="s">
        <v>53</v>
      </c>
      <c r="AL2" s="10" t="s">
        <v>54</v>
      </c>
      <c r="AM2" s="10" t="s">
        <v>55</v>
      </c>
      <c r="AN2" s="10" t="s">
        <v>56</v>
      </c>
      <c r="AO2" s="10" t="s">
        <v>57</v>
      </c>
      <c r="AP2" s="10" t="s">
        <v>58</v>
      </c>
      <c r="AQ2" s="10" t="s">
        <v>59</v>
      </c>
    </row>
    <row r="3" spans="1:43" x14ac:dyDescent="0.25">
      <c r="A3" s="1">
        <v>890902922</v>
      </c>
      <c r="B3" s="1" t="s">
        <v>8</v>
      </c>
      <c r="C3" s="1" t="s">
        <v>9</v>
      </c>
      <c r="D3" s="1">
        <v>2275067</v>
      </c>
      <c r="E3" s="1" t="s">
        <v>9</v>
      </c>
      <c r="F3" s="1">
        <v>2275067</v>
      </c>
      <c r="G3" s="1"/>
      <c r="H3" s="1" t="s">
        <v>62</v>
      </c>
      <c r="I3" s="1" t="s">
        <v>63</v>
      </c>
      <c r="J3" s="5">
        <v>44578</v>
      </c>
      <c r="K3" s="9">
        <v>4603172</v>
      </c>
      <c r="L3" s="9">
        <v>4603172</v>
      </c>
      <c r="M3" s="1" t="s">
        <v>17</v>
      </c>
      <c r="N3" s="1" t="s">
        <v>70</v>
      </c>
      <c r="O3" s="1" t="s">
        <v>18</v>
      </c>
      <c r="P3" s="9">
        <v>4603172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1"/>
      <c r="W3" s="9">
        <v>4603172</v>
      </c>
      <c r="X3" s="9">
        <v>0</v>
      </c>
      <c r="Y3" s="9"/>
      <c r="Z3" s="1"/>
      <c r="AA3" s="1"/>
      <c r="AB3" s="1"/>
      <c r="AC3" s="1"/>
      <c r="AD3" s="1"/>
      <c r="AE3" s="1"/>
      <c r="AF3" s="5">
        <v>44642</v>
      </c>
      <c r="AG3" s="1"/>
      <c r="AH3" s="1">
        <v>2</v>
      </c>
      <c r="AI3" s="1"/>
      <c r="AJ3" s="1"/>
      <c r="AK3" s="1">
        <v>1</v>
      </c>
      <c r="AL3" s="1">
        <v>20220330</v>
      </c>
      <c r="AM3" s="1">
        <v>20220322</v>
      </c>
      <c r="AN3" s="1">
        <v>4603172</v>
      </c>
      <c r="AO3" s="1">
        <v>0</v>
      </c>
      <c r="AP3" s="1"/>
      <c r="AQ3" s="1">
        <v>20221113</v>
      </c>
    </row>
    <row r="4" spans="1:43" x14ac:dyDescent="0.25">
      <c r="A4" s="1">
        <v>890902922</v>
      </c>
      <c r="B4" s="1" t="s">
        <v>8</v>
      </c>
      <c r="C4" s="1" t="s">
        <v>9</v>
      </c>
      <c r="D4" s="1">
        <v>2177213</v>
      </c>
      <c r="E4" s="1" t="s">
        <v>9</v>
      </c>
      <c r="F4" s="1">
        <v>2177213</v>
      </c>
      <c r="G4" s="1"/>
      <c r="H4" s="1" t="s">
        <v>64</v>
      </c>
      <c r="I4" s="1" t="s">
        <v>65</v>
      </c>
      <c r="J4" s="5">
        <v>44316</v>
      </c>
      <c r="K4" s="9">
        <v>139141</v>
      </c>
      <c r="L4" s="9">
        <v>139141</v>
      </c>
      <c r="M4" s="1" t="s">
        <v>19</v>
      </c>
      <c r="N4" s="1" t="s">
        <v>69</v>
      </c>
      <c r="O4" s="1" t="s">
        <v>18</v>
      </c>
      <c r="P4" s="9">
        <v>139141</v>
      </c>
      <c r="Q4" s="9">
        <v>0</v>
      </c>
      <c r="R4" s="9">
        <v>0</v>
      </c>
      <c r="S4" s="9">
        <v>0</v>
      </c>
      <c r="T4" s="9">
        <v>0</v>
      </c>
      <c r="U4" s="9">
        <v>139141</v>
      </c>
      <c r="V4" s="1" t="s">
        <v>20</v>
      </c>
      <c r="W4" s="9">
        <v>0</v>
      </c>
      <c r="X4" s="9">
        <v>139141</v>
      </c>
      <c r="Y4" s="9"/>
      <c r="Z4" s="1"/>
      <c r="AA4" s="1"/>
      <c r="AB4" s="1"/>
      <c r="AC4" s="1"/>
      <c r="AD4" s="1"/>
      <c r="AE4" s="1"/>
      <c r="AF4" s="5">
        <v>44428</v>
      </c>
      <c r="AG4" s="1"/>
      <c r="AH4" s="1">
        <v>9</v>
      </c>
      <c r="AI4" s="1"/>
      <c r="AJ4" s="1" t="s">
        <v>21</v>
      </c>
      <c r="AK4" s="1">
        <v>2</v>
      </c>
      <c r="AL4" s="1">
        <v>21001231</v>
      </c>
      <c r="AM4" s="1">
        <v>20210820</v>
      </c>
      <c r="AN4" s="1">
        <v>139141</v>
      </c>
      <c r="AO4" s="1">
        <v>0</v>
      </c>
      <c r="AP4" s="1"/>
      <c r="AQ4" s="1">
        <v>20221113</v>
      </c>
    </row>
    <row r="5" spans="1:43" x14ac:dyDescent="0.25">
      <c r="A5" s="1">
        <v>890902922</v>
      </c>
      <c r="B5" s="1" t="s">
        <v>8</v>
      </c>
      <c r="C5" s="1" t="s">
        <v>9</v>
      </c>
      <c r="D5" s="1">
        <v>2216698</v>
      </c>
      <c r="E5" s="1" t="s">
        <v>9</v>
      </c>
      <c r="F5" s="1">
        <v>2216698</v>
      </c>
      <c r="G5" s="1"/>
      <c r="H5" s="1" t="s">
        <v>66</v>
      </c>
      <c r="I5" s="1" t="s">
        <v>67</v>
      </c>
      <c r="J5" s="5">
        <v>44425</v>
      </c>
      <c r="K5" s="9">
        <v>3934128</v>
      </c>
      <c r="L5" s="9">
        <v>3934128</v>
      </c>
      <c r="M5" s="1" t="s">
        <v>22</v>
      </c>
      <c r="N5" s="1" t="s">
        <v>69</v>
      </c>
      <c r="O5" s="1" t="s">
        <v>18</v>
      </c>
      <c r="P5" s="9">
        <v>4194875</v>
      </c>
      <c r="Q5" s="9">
        <v>0</v>
      </c>
      <c r="R5" s="9">
        <v>0</v>
      </c>
      <c r="S5" s="9">
        <v>0</v>
      </c>
      <c r="T5" s="9">
        <v>0</v>
      </c>
      <c r="U5" s="9">
        <v>4194875</v>
      </c>
      <c r="V5" s="1" t="s">
        <v>23</v>
      </c>
      <c r="W5" s="9">
        <v>0</v>
      </c>
      <c r="X5" s="9">
        <v>4194875</v>
      </c>
      <c r="Y5" s="9"/>
      <c r="Z5" s="1"/>
      <c r="AA5" s="1"/>
      <c r="AB5" s="1"/>
      <c r="AC5" s="1"/>
      <c r="AD5" s="1"/>
      <c r="AE5" s="1"/>
      <c r="AF5" s="5">
        <v>44482</v>
      </c>
      <c r="AG5" s="1"/>
      <c r="AH5" s="1">
        <v>9</v>
      </c>
      <c r="AI5" s="1"/>
      <c r="AJ5" s="1" t="s">
        <v>21</v>
      </c>
      <c r="AK5" s="1">
        <v>1</v>
      </c>
      <c r="AL5" s="1">
        <v>21001231</v>
      </c>
      <c r="AM5" s="1">
        <v>20211021</v>
      </c>
      <c r="AN5" s="1">
        <v>4194875</v>
      </c>
      <c r="AO5" s="1">
        <v>0</v>
      </c>
      <c r="AP5" s="1"/>
      <c r="AQ5" s="1">
        <v>20221113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4C8E4-51C0-4ED8-A924-66994B150671}">
  <dimension ref="B1:J41"/>
  <sheetViews>
    <sheetView showGridLines="0" tabSelected="1" topLeftCell="A11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1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75</v>
      </c>
      <c r="E2" s="29"/>
      <c r="F2" s="29"/>
      <c r="G2" s="29"/>
      <c r="H2" s="29"/>
      <c r="I2" s="30"/>
      <c r="J2" s="31" t="s">
        <v>76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77</v>
      </c>
      <c r="E4" s="29"/>
      <c r="F4" s="29"/>
      <c r="G4" s="29"/>
      <c r="H4" s="29"/>
      <c r="I4" s="30"/>
      <c r="J4" s="31" t="s">
        <v>78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46" t="s">
        <v>97</v>
      </c>
      <c r="E10" s="47"/>
      <c r="J10" s="45"/>
    </row>
    <row r="11" spans="2:10" x14ac:dyDescent="0.2">
      <c r="B11" s="44"/>
      <c r="J11" s="45"/>
    </row>
    <row r="12" spans="2:10" x14ac:dyDescent="0.2">
      <c r="B12" s="44"/>
      <c r="C12" s="46" t="s">
        <v>98</v>
      </c>
      <c r="J12" s="45"/>
    </row>
    <row r="13" spans="2:10" x14ac:dyDescent="0.2">
      <c r="B13" s="44"/>
      <c r="C13" s="46" t="s">
        <v>99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101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100</v>
      </c>
      <c r="D17" s="47"/>
      <c r="H17" s="49" t="s">
        <v>79</v>
      </c>
      <c r="I17" s="49" t="s">
        <v>80</v>
      </c>
      <c r="J17" s="45"/>
    </row>
    <row r="18" spans="2:10" x14ac:dyDescent="0.2">
      <c r="B18" s="44"/>
      <c r="C18" s="46" t="s">
        <v>81</v>
      </c>
      <c r="D18" s="46"/>
      <c r="E18" s="46"/>
      <c r="F18" s="46"/>
      <c r="H18" s="50">
        <v>3</v>
      </c>
      <c r="I18" s="51">
        <v>8676441</v>
      </c>
      <c r="J18" s="45"/>
    </row>
    <row r="19" spans="2:10" x14ac:dyDescent="0.2">
      <c r="B19" s="44"/>
      <c r="C19" s="25" t="s">
        <v>82</v>
      </c>
      <c r="H19" s="52">
        <v>0</v>
      </c>
      <c r="I19" s="53">
        <v>0</v>
      </c>
      <c r="J19" s="45"/>
    </row>
    <row r="20" spans="2:10" x14ac:dyDescent="0.2">
      <c r="B20" s="44"/>
      <c r="C20" s="25" t="s">
        <v>83</v>
      </c>
      <c r="H20" s="52">
        <v>0</v>
      </c>
      <c r="I20" s="53">
        <v>0</v>
      </c>
      <c r="J20" s="45"/>
    </row>
    <row r="21" spans="2:10" x14ac:dyDescent="0.2">
      <c r="B21" s="44"/>
      <c r="C21" s="25" t="s">
        <v>84</v>
      </c>
      <c r="H21" s="52">
        <v>0</v>
      </c>
      <c r="I21" s="54">
        <v>0</v>
      </c>
      <c r="J21" s="45"/>
    </row>
    <row r="22" spans="2:10" x14ac:dyDescent="0.2">
      <c r="B22" s="44"/>
      <c r="C22" s="25" t="s">
        <v>69</v>
      </c>
      <c r="H22" s="52">
        <v>2</v>
      </c>
      <c r="I22" s="53">
        <v>4073269</v>
      </c>
      <c r="J22" s="45"/>
    </row>
    <row r="23" spans="2:10" ht="13.5" thickBot="1" x14ac:dyDescent="0.25">
      <c r="B23" s="44"/>
      <c r="C23" s="25" t="s">
        <v>85</v>
      </c>
      <c r="H23" s="55">
        <v>0</v>
      </c>
      <c r="I23" s="56">
        <v>0</v>
      </c>
      <c r="J23" s="45"/>
    </row>
    <row r="24" spans="2:10" x14ac:dyDescent="0.2">
      <c r="B24" s="44"/>
      <c r="C24" s="46" t="s">
        <v>86</v>
      </c>
      <c r="D24" s="46"/>
      <c r="E24" s="46"/>
      <c r="F24" s="46"/>
      <c r="H24" s="50">
        <f>H19+H20+H21+H22+H23</f>
        <v>2</v>
      </c>
      <c r="I24" s="57">
        <f>I19+I20+I21+I22+I23</f>
        <v>4073269</v>
      </c>
      <c r="J24" s="45"/>
    </row>
    <row r="25" spans="2:10" x14ac:dyDescent="0.2">
      <c r="B25" s="44"/>
      <c r="C25" s="25" t="s">
        <v>87</v>
      </c>
      <c r="H25" s="52">
        <v>1</v>
      </c>
      <c r="I25" s="53">
        <v>4603172</v>
      </c>
      <c r="J25" s="45"/>
    </row>
    <row r="26" spans="2:10" x14ac:dyDescent="0.2">
      <c r="B26" s="44"/>
      <c r="C26" s="25" t="s">
        <v>88</v>
      </c>
      <c r="H26" s="52">
        <v>0</v>
      </c>
      <c r="I26" s="53">
        <v>0</v>
      </c>
      <c r="J26" s="45"/>
    </row>
    <row r="27" spans="2:10" ht="13.5" thickBot="1" x14ac:dyDescent="0.25">
      <c r="B27" s="44"/>
      <c r="C27" s="25" t="s">
        <v>89</v>
      </c>
      <c r="H27" s="55">
        <v>0</v>
      </c>
      <c r="I27" s="56">
        <v>0</v>
      </c>
      <c r="J27" s="45"/>
    </row>
    <row r="28" spans="2:10" x14ac:dyDescent="0.2">
      <c r="B28" s="44"/>
      <c r="C28" s="46" t="s">
        <v>90</v>
      </c>
      <c r="D28" s="46"/>
      <c r="E28" s="46"/>
      <c r="F28" s="46"/>
      <c r="H28" s="50">
        <f>H25+H26+H27</f>
        <v>1</v>
      </c>
      <c r="I28" s="57">
        <f>I25+I26+I27</f>
        <v>4603172</v>
      </c>
      <c r="J28" s="45"/>
    </row>
    <row r="29" spans="2:10" ht="13.5" thickBot="1" x14ac:dyDescent="0.25">
      <c r="B29" s="44"/>
      <c r="C29" s="25" t="s">
        <v>91</v>
      </c>
      <c r="D29" s="46"/>
      <c r="E29" s="46"/>
      <c r="F29" s="46"/>
      <c r="H29" s="55">
        <v>0</v>
      </c>
      <c r="I29" s="56">
        <v>0</v>
      </c>
      <c r="J29" s="45"/>
    </row>
    <row r="30" spans="2:10" x14ac:dyDescent="0.2">
      <c r="B30" s="44"/>
      <c r="C30" s="46" t="s">
        <v>92</v>
      </c>
      <c r="D30" s="46"/>
      <c r="E30" s="46"/>
      <c r="F30" s="46"/>
      <c r="H30" s="52">
        <f>H29</f>
        <v>0</v>
      </c>
      <c r="I30" s="53">
        <f>I29</f>
        <v>0</v>
      </c>
      <c r="J30" s="45"/>
    </row>
    <row r="31" spans="2:10" x14ac:dyDescent="0.2">
      <c r="B31" s="44"/>
      <c r="C31" s="46"/>
      <c r="D31" s="46"/>
      <c r="E31" s="46"/>
      <c r="F31" s="46"/>
      <c r="H31" s="58"/>
      <c r="I31" s="57"/>
      <c r="J31" s="45"/>
    </row>
    <row r="32" spans="2:10" ht="13.5" thickBot="1" x14ac:dyDescent="0.25">
      <c r="B32" s="44"/>
      <c r="C32" s="46" t="s">
        <v>93</v>
      </c>
      <c r="D32" s="46"/>
      <c r="H32" s="59">
        <f>H24+H28+H30</f>
        <v>3</v>
      </c>
      <c r="I32" s="60">
        <f>I24+I28+I30</f>
        <v>8676441</v>
      </c>
      <c r="J32" s="45"/>
    </row>
    <row r="33" spans="2:10" ht="13.5" thickTop="1" x14ac:dyDescent="0.2">
      <c r="B33" s="44"/>
      <c r="C33" s="46"/>
      <c r="D33" s="46"/>
      <c r="H33" s="61"/>
      <c r="I33" s="53"/>
      <c r="J33" s="45"/>
    </row>
    <row r="34" spans="2:10" x14ac:dyDescent="0.2">
      <c r="B34" s="44"/>
      <c r="G34" s="61"/>
      <c r="H34" s="61"/>
      <c r="I34" s="61"/>
      <c r="J34" s="45"/>
    </row>
    <row r="35" spans="2:10" x14ac:dyDescent="0.2">
      <c r="B35" s="44"/>
      <c r="G35" s="61"/>
      <c r="H35" s="61"/>
      <c r="I35" s="61"/>
      <c r="J35" s="45"/>
    </row>
    <row r="36" spans="2:10" x14ac:dyDescent="0.2">
      <c r="B36" s="44"/>
      <c r="G36" s="61"/>
      <c r="H36" s="61"/>
      <c r="I36" s="61"/>
      <c r="J36" s="45"/>
    </row>
    <row r="37" spans="2:10" ht="13.5" thickBot="1" x14ac:dyDescent="0.25">
      <c r="B37" s="44"/>
      <c r="C37" s="62"/>
      <c r="D37" s="62"/>
      <c r="G37" s="63" t="s">
        <v>94</v>
      </c>
      <c r="H37" s="62"/>
      <c r="I37" s="61"/>
      <c r="J37" s="45"/>
    </row>
    <row r="38" spans="2:10" ht="4.5" customHeight="1" x14ac:dyDescent="0.2">
      <c r="B38" s="44"/>
      <c r="C38" s="61"/>
      <c r="D38" s="61"/>
      <c r="G38" s="61"/>
      <c r="H38" s="61"/>
      <c r="I38" s="61"/>
      <c r="J38" s="45"/>
    </row>
    <row r="39" spans="2:10" x14ac:dyDescent="0.2">
      <c r="B39" s="44"/>
      <c r="C39" s="46" t="s">
        <v>95</v>
      </c>
      <c r="G39" s="64" t="s">
        <v>96</v>
      </c>
      <c r="H39" s="61"/>
      <c r="I39" s="61"/>
      <c r="J39" s="45"/>
    </row>
    <row r="40" spans="2:10" x14ac:dyDescent="0.2">
      <c r="B40" s="44"/>
      <c r="G40" s="61"/>
      <c r="H40" s="61"/>
      <c r="I40" s="61"/>
      <c r="J40" s="45"/>
    </row>
    <row r="41" spans="2:10" ht="18.75" customHeight="1" thickBot="1" x14ac:dyDescent="0.25">
      <c r="B41" s="65"/>
      <c r="C41" s="66"/>
      <c r="D41" s="66"/>
      <c r="E41" s="66"/>
      <c r="F41" s="66"/>
      <c r="G41" s="62"/>
      <c r="H41" s="62"/>
      <c r="I41" s="62"/>
      <c r="J41" s="6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2022-11-13T23:30:52Z</dcterms:modified>
</cp:coreProperties>
</file>